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gigoncalves\Desktop\CTRC\Processamento\"/>
    </mc:Choice>
  </mc:AlternateContent>
  <bookViews>
    <workbookView xWindow="0" yWindow="0" windowWidth="28800" windowHeight="12330" tabRatio="499"/>
  </bookViews>
  <sheets>
    <sheet name="CAPA" sheetId="49" r:id="rId1"/>
    <sheet name="Resumo" sheetId="18" r:id="rId2"/>
    <sheet name="Insumos" sheetId="36" r:id="rId3"/>
    <sheet name="Coeficientes" sheetId="50" r:id="rId4"/>
    <sheet name="Planilha" sheetId="13" r:id="rId5"/>
    <sheet name="Depre e Rem Gen" sheetId="52" r:id="rId6"/>
  </sheets>
  <definedNames>
    <definedName name="_xlnm.Print_Area" localSheetId="0">CAPA!$A$1:$L$31</definedName>
    <definedName name="_xlnm.Print_Area" localSheetId="3">Coeficientes!$A$1:$H$269</definedName>
    <definedName name="_xlnm.Print_Area" localSheetId="2">Insumos!$A$1:$H$437</definedName>
    <definedName name="_xlnm.Print_Area" localSheetId="4">Planilha!$A$1:$I$1218</definedName>
    <definedName name="_xlnm.Print_Area" localSheetId="1">Resumo!$A$1:$R$223</definedName>
    <definedName name="Graf_Periodo">#REF!</definedName>
    <definedName name="Graf_Periodo0">#REF!</definedName>
    <definedName name="Graf_Periodo1">#REF!</definedName>
    <definedName name="Graf_Periodo2">#REF!</definedName>
    <definedName name="Graf_Periodo3">#REF!</definedName>
  </definedNames>
  <calcPr calcId="162913"/>
</workbook>
</file>

<file path=xl/calcChain.xml><?xml version="1.0" encoding="utf-8"?>
<calcChain xmlns="http://schemas.openxmlformats.org/spreadsheetml/2006/main">
  <c r="N26" i="18" l="1"/>
  <c r="N28" i="18" s="1"/>
  <c r="O26" i="18" l="1"/>
  <c r="O28" i="18" s="1"/>
  <c r="P26" i="18"/>
  <c r="P28" i="18" s="1"/>
  <c r="E24" i="18" l="1"/>
  <c r="Q30" i="18"/>
  <c r="Q29" i="18"/>
  <c r="Q31" i="18" s="1"/>
  <c r="Q27" i="18"/>
  <c r="Q34" i="18" s="1"/>
  <c r="Q24" i="18"/>
  <c r="Q33" i="18" l="1"/>
  <c r="Q35" i="18" s="1"/>
  <c r="Q26" i="18"/>
  <c r="Q25" i="18" s="1"/>
  <c r="Q36" i="18" s="1"/>
  <c r="Q32" i="18"/>
  <c r="Q28" i="18" l="1"/>
  <c r="F197" i="18" l="1"/>
  <c r="F199" i="18"/>
  <c r="F201" i="18"/>
  <c r="F202" i="18"/>
  <c r="F203" i="18"/>
  <c r="F204" i="18"/>
  <c r="F205" i="18"/>
  <c r="F196" i="18"/>
  <c r="G200" i="18"/>
  <c r="G198" i="18"/>
  <c r="F174" i="18" l="1"/>
  <c r="F176" i="18" s="1"/>
  <c r="E174" i="18"/>
  <c r="E176" i="18" s="1"/>
  <c r="E196" i="18" l="1"/>
  <c r="F26" i="18" l="1"/>
  <c r="F28" i="18" l="1"/>
  <c r="F200" i="18" s="1"/>
  <c r="F198" i="18"/>
  <c r="J277" i="36" l="1"/>
  <c r="J278" i="36" s="1"/>
  <c r="J260" i="36"/>
  <c r="J261" i="36" s="1"/>
  <c r="J243" i="36"/>
  <c r="J244" i="36" s="1"/>
  <c r="J226" i="36"/>
  <c r="J227" i="36" s="1"/>
  <c r="J209" i="36"/>
  <c r="J210" i="36" s="1"/>
  <c r="J189" i="36"/>
  <c r="J190" i="36" s="1"/>
  <c r="J172" i="36"/>
  <c r="J173" i="36" s="1"/>
  <c r="J155" i="36"/>
  <c r="J156" i="36" s="1"/>
  <c r="J138" i="36"/>
  <c r="K138" i="36" s="1"/>
  <c r="K121" i="36"/>
  <c r="J122" i="36"/>
  <c r="J123" i="36" s="1"/>
  <c r="K123" i="36" s="1"/>
  <c r="K122" i="36" l="1"/>
  <c r="J139" i="36"/>
  <c r="K172" i="36"/>
  <c r="K209" i="36"/>
  <c r="K243" i="36"/>
  <c r="K277" i="36"/>
  <c r="K155" i="36"/>
  <c r="K189" i="36"/>
  <c r="K226" i="36"/>
  <c r="K260" i="36"/>
  <c r="J279" i="36"/>
  <c r="K278" i="36"/>
  <c r="J262" i="36"/>
  <c r="K261" i="36"/>
  <c r="J245" i="36"/>
  <c r="K244" i="36"/>
  <c r="K227" i="36"/>
  <c r="J228" i="36"/>
  <c r="J211" i="36"/>
  <c r="K210" i="36"/>
  <c r="K190" i="36"/>
  <c r="J191" i="36"/>
  <c r="J174" i="36"/>
  <c r="K173" i="36"/>
  <c r="J157" i="36"/>
  <c r="K156" i="36"/>
  <c r="J124" i="36"/>
  <c r="K139" i="36" l="1"/>
  <c r="J140" i="36"/>
  <c r="J280" i="36"/>
  <c r="K279" i="36"/>
  <c r="J263" i="36"/>
  <c r="K262" i="36"/>
  <c r="J246" i="36"/>
  <c r="K245" i="36"/>
  <c r="J229" i="36"/>
  <c r="K228" i="36"/>
  <c r="J212" i="36"/>
  <c r="K211" i="36"/>
  <c r="J192" i="36"/>
  <c r="K191" i="36"/>
  <c r="J175" i="36"/>
  <c r="K174" i="36"/>
  <c r="J158" i="36"/>
  <c r="K157" i="36"/>
  <c r="J125" i="36"/>
  <c r="K124" i="36"/>
  <c r="J141" i="36" l="1"/>
  <c r="K140" i="36"/>
  <c r="J281" i="36"/>
  <c r="K280" i="36"/>
  <c r="J264" i="36"/>
  <c r="K263" i="36"/>
  <c r="J247" i="36"/>
  <c r="K246" i="36"/>
  <c r="J230" i="36"/>
  <c r="K229" i="36"/>
  <c r="J213" i="36"/>
  <c r="K212" i="36"/>
  <c r="J193" i="36"/>
  <c r="K192" i="36"/>
  <c r="K175" i="36"/>
  <c r="J176" i="36"/>
  <c r="K158" i="36"/>
  <c r="J159" i="36"/>
  <c r="K125" i="36"/>
  <c r="J126" i="36"/>
  <c r="J142" i="36" l="1"/>
  <c r="K141" i="36"/>
  <c r="J282" i="36"/>
  <c r="K281" i="36"/>
  <c r="J265" i="36"/>
  <c r="K264" i="36"/>
  <c r="J248" i="36"/>
  <c r="K247" i="36"/>
  <c r="J231" i="36"/>
  <c r="K230" i="36"/>
  <c r="J214" i="36"/>
  <c r="K213" i="36"/>
  <c r="J194" i="36"/>
  <c r="K193" i="36"/>
  <c r="J177" i="36"/>
  <c r="K176" i="36"/>
  <c r="J160" i="36"/>
  <c r="K159" i="36"/>
  <c r="J127" i="36"/>
  <c r="K126" i="36"/>
  <c r="K142" i="36" l="1"/>
  <c r="J143" i="36"/>
  <c r="J283" i="36"/>
  <c r="K282" i="36"/>
  <c r="J266" i="36"/>
  <c r="K265" i="36"/>
  <c r="J249" i="36"/>
  <c r="K248" i="36"/>
  <c r="J232" i="36"/>
  <c r="K231" i="36"/>
  <c r="J215" i="36"/>
  <c r="K214" i="36"/>
  <c r="J195" i="36"/>
  <c r="K194" i="36"/>
  <c r="J178" i="36"/>
  <c r="K177" i="36"/>
  <c r="J161" i="36"/>
  <c r="K160" i="36"/>
  <c r="K127" i="36"/>
  <c r="J128" i="36"/>
  <c r="K143" i="36" l="1"/>
  <c r="J144" i="36"/>
  <c r="J284" i="36"/>
  <c r="K283" i="36"/>
  <c r="J267" i="36"/>
  <c r="K266" i="36"/>
  <c r="J250" i="36"/>
  <c r="K249" i="36"/>
  <c r="J233" i="36"/>
  <c r="K232" i="36"/>
  <c r="J216" i="36"/>
  <c r="K215" i="36"/>
  <c r="J196" i="36"/>
  <c r="K195" i="36"/>
  <c r="J179" i="36"/>
  <c r="K178" i="36"/>
  <c r="J162" i="36"/>
  <c r="K161" i="36"/>
  <c r="J129" i="36"/>
  <c r="K128" i="36"/>
  <c r="K144" i="36" l="1"/>
  <c r="J145" i="36"/>
  <c r="J285" i="36"/>
  <c r="K284" i="36"/>
  <c r="J268" i="36"/>
  <c r="K267" i="36"/>
  <c r="J251" i="36"/>
  <c r="K250" i="36"/>
  <c r="J234" i="36"/>
  <c r="K233" i="36"/>
  <c r="J217" i="36"/>
  <c r="K216" i="36"/>
  <c r="J197" i="36"/>
  <c r="K196" i="36"/>
  <c r="K179" i="36"/>
  <c r="J180" i="36"/>
  <c r="K162" i="36"/>
  <c r="J163" i="36"/>
  <c r="K129" i="36"/>
  <c r="J130" i="36"/>
  <c r="K145" i="36" l="1"/>
  <c r="J146" i="36"/>
  <c r="J286" i="36"/>
  <c r="K285" i="36"/>
  <c r="J269" i="36"/>
  <c r="K268" i="36"/>
  <c r="J252" i="36"/>
  <c r="K251" i="36"/>
  <c r="J235" i="36"/>
  <c r="K234" i="36"/>
  <c r="J218" i="36"/>
  <c r="K217" i="36"/>
  <c r="J198" i="36"/>
  <c r="K197" i="36"/>
  <c r="J181" i="36"/>
  <c r="K180" i="36"/>
  <c r="J164" i="36"/>
  <c r="K163" i="36"/>
  <c r="J131" i="36"/>
  <c r="K130" i="36"/>
  <c r="J147" i="36" l="1"/>
  <c r="K146" i="36"/>
  <c r="J287" i="36"/>
  <c r="K286" i="36"/>
  <c r="J270" i="36"/>
  <c r="K269" i="36"/>
  <c r="J253" i="36"/>
  <c r="K252" i="36"/>
  <c r="J236" i="36"/>
  <c r="K235" i="36"/>
  <c r="J219" i="36"/>
  <c r="K218" i="36"/>
  <c r="J199" i="36"/>
  <c r="K198" i="36"/>
  <c r="J182" i="36"/>
  <c r="K181" i="36"/>
  <c r="J165" i="36"/>
  <c r="K164" i="36"/>
  <c r="K131" i="36"/>
  <c r="J132" i="36"/>
  <c r="J148" i="36" l="1"/>
  <c r="K147" i="36"/>
  <c r="J288" i="36"/>
  <c r="K287" i="36"/>
  <c r="J271" i="36"/>
  <c r="K270" i="36"/>
  <c r="J254" i="36"/>
  <c r="K253" i="36"/>
  <c r="J237" i="36"/>
  <c r="K236" i="36"/>
  <c r="J220" i="36"/>
  <c r="K219" i="36"/>
  <c r="J200" i="36"/>
  <c r="K199" i="36"/>
  <c r="J183" i="36"/>
  <c r="K182" i="36"/>
  <c r="J166" i="36"/>
  <c r="K165" i="36"/>
  <c r="J133" i="36"/>
  <c r="K132" i="36"/>
  <c r="J149" i="36" l="1"/>
  <c r="K148" i="36"/>
  <c r="J289" i="36"/>
  <c r="K288" i="36"/>
  <c r="J272" i="36"/>
  <c r="K271" i="36"/>
  <c r="J255" i="36"/>
  <c r="K254" i="36"/>
  <c r="J238" i="36"/>
  <c r="K237" i="36"/>
  <c r="J221" i="36"/>
  <c r="K220" i="36"/>
  <c r="J201" i="36"/>
  <c r="K200" i="36"/>
  <c r="J184" i="36"/>
  <c r="K183" i="36"/>
  <c r="J167" i="36"/>
  <c r="K166" i="36"/>
  <c r="K133" i="36"/>
  <c r="J134" i="36"/>
  <c r="J150" i="36" l="1"/>
  <c r="K149" i="36"/>
  <c r="J290" i="36"/>
  <c r="K289" i="36"/>
  <c r="J273" i="36"/>
  <c r="K272" i="36"/>
  <c r="J256" i="36"/>
  <c r="K255" i="36"/>
  <c r="J239" i="36"/>
  <c r="K238" i="36"/>
  <c r="J222" i="36"/>
  <c r="K221" i="36"/>
  <c r="J202" i="36"/>
  <c r="K201" i="36"/>
  <c r="J185" i="36"/>
  <c r="K184" i="36"/>
  <c r="J168" i="36"/>
  <c r="K167" i="36"/>
  <c r="J135" i="36"/>
  <c r="K134" i="36"/>
  <c r="K150" i="36" l="1"/>
  <c r="J151" i="36"/>
  <c r="J291" i="36"/>
  <c r="K290" i="36"/>
  <c r="J274" i="36"/>
  <c r="K273" i="36"/>
  <c r="J257" i="36"/>
  <c r="K256" i="36"/>
  <c r="J240" i="36"/>
  <c r="K239" i="36"/>
  <c r="J223" i="36"/>
  <c r="K222" i="36"/>
  <c r="J203" i="36"/>
  <c r="K202" i="36"/>
  <c r="J186" i="36"/>
  <c r="K185" i="36"/>
  <c r="J169" i="36"/>
  <c r="K168" i="36"/>
  <c r="K135" i="36"/>
  <c r="J136" i="36"/>
  <c r="K136" i="36" s="1"/>
  <c r="K151" i="36" l="1"/>
  <c r="J152" i="36"/>
  <c r="J292" i="36"/>
  <c r="K292" i="36" s="1"/>
  <c r="K291" i="36"/>
  <c r="J275" i="36"/>
  <c r="K275" i="36" s="1"/>
  <c r="K274" i="36"/>
  <c r="J258" i="36"/>
  <c r="K258" i="36" s="1"/>
  <c r="K257" i="36"/>
  <c r="J241" i="36"/>
  <c r="K241" i="36" s="1"/>
  <c r="K240" i="36"/>
  <c r="J224" i="36"/>
  <c r="K224" i="36" s="1"/>
  <c r="K223" i="36"/>
  <c r="J204" i="36"/>
  <c r="K204" i="36" s="1"/>
  <c r="K203" i="36"/>
  <c r="J187" i="36"/>
  <c r="K187" i="36" s="1"/>
  <c r="K186" i="36"/>
  <c r="J170" i="36"/>
  <c r="K170" i="36" s="1"/>
  <c r="K169" i="36"/>
  <c r="J153" i="36" l="1"/>
  <c r="K153" i="36" s="1"/>
  <c r="K152" i="36"/>
  <c r="E25" i="18"/>
  <c r="G111" i="13"/>
  <c r="G25" i="18" l="1"/>
  <c r="E197" i="18"/>
  <c r="G1211" i="13"/>
  <c r="A30" i="49" l="1"/>
  <c r="A21" i="18"/>
  <c r="G1119" i="13" l="1"/>
  <c r="G99" i="36" l="1"/>
  <c r="G375" i="36" s="1"/>
  <c r="O12" i="52" l="1"/>
  <c r="P12" i="52"/>
  <c r="Q12" i="52"/>
  <c r="R12" i="52"/>
  <c r="N12" i="52"/>
  <c r="G242" i="36" l="1"/>
  <c r="G225" i="36"/>
  <c r="G171" i="36"/>
  <c r="G154" i="36"/>
  <c r="G137" i="36"/>
  <c r="G1173" i="13" l="1"/>
  <c r="G1171" i="13"/>
  <c r="G1141" i="13"/>
  <c r="Q19" i="52" l="1"/>
  <c r="K19" i="52"/>
  <c r="AC42" i="52"/>
  <c r="AD42" i="52" s="1"/>
  <c r="AE42" i="52" s="1"/>
  <c r="F209" i="50" s="1"/>
  <c r="G1061" i="13" s="1"/>
  <c r="E42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2" i="52"/>
  <c r="AC33" i="52"/>
  <c r="AC34" i="52"/>
  <c r="W20" i="52"/>
  <c r="W21" i="52"/>
  <c r="W22" i="52"/>
  <c r="W23" i="52"/>
  <c r="W24" i="52"/>
  <c r="W25" i="52"/>
  <c r="W26" i="52"/>
  <c r="W27" i="52"/>
  <c r="W28" i="52"/>
  <c r="W29" i="52"/>
  <c r="W30" i="52"/>
  <c r="W31" i="52"/>
  <c r="W32" i="52"/>
  <c r="W33" i="52"/>
  <c r="W34" i="52"/>
  <c r="AC19" i="52"/>
  <c r="W19" i="52"/>
  <c r="AB19" i="52"/>
  <c r="AB20" i="52" s="1"/>
  <c r="V19" i="52"/>
  <c r="V20" i="52" s="1"/>
  <c r="V21" i="52" s="1"/>
  <c r="V22" i="52" s="1"/>
  <c r="V23" i="52" s="1"/>
  <c r="V24" i="52" s="1"/>
  <c r="V25" i="52" s="1"/>
  <c r="V26" i="52" s="1"/>
  <c r="V27" i="52" s="1"/>
  <c r="AA43" i="52"/>
  <c r="AA44" i="52" s="1"/>
  <c r="AA45" i="52" s="1"/>
  <c r="AA46" i="52" s="1"/>
  <c r="AA47" i="52" s="1"/>
  <c r="AA48" i="52" s="1"/>
  <c r="AA49" i="52" s="1"/>
  <c r="AA50" i="52" s="1"/>
  <c r="AA51" i="52" s="1"/>
  <c r="AA52" i="52" s="1"/>
  <c r="AA53" i="52" s="1"/>
  <c r="AA54" i="52" s="1"/>
  <c r="AA55" i="52" s="1"/>
  <c r="AA56" i="52" s="1"/>
  <c r="U43" i="52"/>
  <c r="U44" i="52" s="1"/>
  <c r="U45" i="52" s="1"/>
  <c r="U46" i="52" s="1"/>
  <c r="U47" i="52" s="1"/>
  <c r="U48" i="52" s="1"/>
  <c r="U49" i="52" s="1"/>
  <c r="U50" i="52" s="1"/>
  <c r="U51" i="52" s="1"/>
  <c r="U52" i="52" s="1"/>
  <c r="U53" i="52" s="1"/>
  <c r="U54" i="52" s="1"/>
  <c r="U55" i="52" s="1"/>
  <c r="U56" i="52" s="1"/>
  <c r="W42" i="52"/>
  <c r="X42" i="52" s="1"/>
  <c r="Y42" i="52" s="1"/>
  <c r="F193" i="50" s="1"/>
  <c r="G1005" i="13" s="1"/>
  <c r="AA20" i="52"/>
  <c r="AA21" i="52" s="1"/>
  <c r="AA22" i="52" s="1"/>
  <c r="AA23" i="52" s="1"/>
  <c r="AA24" i="52" s="1"/>
  <c r="AA25" i="52" s="1"/>
  <c r="AA26" i="52" s="1"/>
  <c r="AA27" i="52" s="1"/>
  <c r="AA28" i="52" s="1"/>
  <c r="AA29" i="52" s="1"/>
  <c r="AA30" i="52" s="1"/>
  <c r="AA31" i="52" s="1"/>
  <c r="AA32" i="52" s="1"/>
  <c r="AA33" i="52" s="1"/>
  <c r="U20" i="52"/>
  <c r="U21" i="52" s="1"/>
  <c r="U22" i="52" s="1"/>
  <c r="U23" i="52" s="1"/>
  <c r="U24" i="52" s="1"/>
  <c r="U25" i="52" s="1"/>
  <c r="U26" i="52" s="1"/>
  <c r="U27" i="52" s="1"/>
  <c r="U28" i="52" s="1"/>
  <c r="U29" i="52" s="1"/>
  <c r="U30" i="52" s="1"/>
  <c r="U31" i="52" s="1"/>
  <c r="U32" i="52" s="1"/>
  <c r="U33" i="52" s="1"/>
  <c r="G832" i="13"/>
  <c r="U742" i="13"/>
  <c r="V28" i="52" l="1"/>
  <c r="V29" i="52" s="1"/>
  <c r="AB21" i="52"/>
  <c r="F42" i="52"/>
  <c r="O43" i="52"/>
  <c r="O44" i="52" s="1"/>
  <c r="O45" i="52" s="1"/>
  <c r="O46" i="52" s="1"/>
  <c r="O47" i="52" s="1"/>
  <c r="O48" i="52" s="1"/>
  <c r="O49" i="52" s="1"/>
  <c r="O50" i="52" s="1"/>
  <c r="O51" i="52" s="1"/>
  <c r="O52" i="52" s="1"/>
  <c r="O53" i="52" s="1"/>
  <c r="O54" i="52" s="1"/>
  <c r="O55" i="52" s="1"/>
  <c r="O56" i="52" s="1"/>
  <c r="I43" i="52"/>
  <c r="I44" i="52" s="1"/>
  <c r="I45" i="52" s="1"/>
  <c r="I46" i="52" s="1"/>
  <c r="I47" i="52" s="1"/>
  <c r="I48" i="52" s="1"/>
  <c r="I49" i="52" s="1"/>
  <c r="I50" i="52" s="1"/>
  <c r="I51" i="52" s="1"/>
  <c r="I52" i="52" s="1"/>
  <c r="I53" i="52" s="1"/>
  <c r="I54" i="52" s="1"/>
  <c r="I55" i="52" s="1"/>
  <c r="I56" i="52" s="1"/>
  <c r="C43" i="52"/>
  <c r="C44" i="52" s="1"/>
  <c r="C45" i="52" s="1"/>
  <c r="C46" i="52" s="1"/>
  <c r="C47" i="52" s="1"/>
  <c r="C48" i="52" s="1"/>
  <c r="C49" i="52" s="1"/>
  <c r="C50" i="52" s="1"/>
  <c r="C51" i="52" s="1"/>
  <c r="C52" i="52" s="1"/>
  <c r="C53" i="52" s="1"/>
  <c r="C54" i="52" s="1"/>
  <c r="C55" i="52" s="1"/>
  <c r="C56" i="52" s="1"/>
  <c r="Q42" i="52"/>
  <c r="R42" i="52" s="1"/>
  <c r="S42" i="52" s="1"/>
  <c r="F177" i="50" s="1"/>
  <c r="G949" i="13" s="1"/>
  <c r="K42" i="52"/>
  <c r="L42" i="52" s="1"/>
  <c r="M42" i="52" s="1"/>
  <c r="F161" i="50" s="1"/>
  <c r="G893" i="13" s="1"/>
  <c r="AK39" i="52"/>
  <c r="AK38" i="52"/>
  <c r="AK37" i="52"/>
  <c r="AK36" i="52"/>
  <c r="AK35" i="52"/>
  <c r="AK34" i="52"/>
  <c r="Q34" i="52"/>
  <c r="K34" i="52"/>
  <c r="E34" i="52"/>
  <c r="AK33" i="52"/>
  <c r="Q33" i="52"/>
  <c r="K33" i="52"/>
  <c r="E33" i="52"/>
  <c r="AK32" i="52"/>
  <c r="Q32" i="52"/>
  <c r="K32" i="52"/>
  <c r="E32" i="52"/>
  <c r="Q31" i="52"/>
  <c r="K31" i="52"/>
  <c r="E31" i="52"/>
  <c r="Q30" i="52"/>
  <c r="K30" i="52"/>
  <c r="E30" i="52"/>
  <c r="Q29" i="52"/>
  <c r="K29" i="52"/>
  <c r="E29" i="52"/>
  <c r="Q28" i="52"/>
  <c r="K28" i="52"/>
  <c r="E28" i="52"/>
  <c r="Q27" i="52"/>
  <c r="K27" i="52"/>
  <c r="E27" i="52"/>
  <c r="Q26" i="52"/>
  <c r="K26" i="52"/>
  <c r="E26" i="52"/>
  <c r="Q25" i="52"/>
  <c r="K25" i="52"/>
  <c r="E25" i="52"/>
  <c r="AM24" i="52"/>
  <c r="Q24" i="52"/>
  <c r="K24" i="52"/>
  <c r="E24" i="52"/>
  <c r="AM23" i="52"/>
  <c r="Q23" i="52"/>
  <c r="K23" i="52"/>
  <c r="E23" i="52"/>
  <c r="AM22" i="52"/>
  <c r="Q22" i="52"/>
  <c r="K22" i="52"/>
  <c r="E22" i="52"/>
  <c r="AM21" i="52"/>
  <c r="Q21" i="52"/>
  <c r="K21" i="52"/>
  <c r="E21" i="52"/>
  <c r="AM20" i="52"/>
  <c r="Q20" i="52"/>
  <c r="O20" i="52"/>
  <c r="O21" i="52" s="1"/>
  <c r="O22" i="52" s="1"/>
  <c r="O23" i="52" s="1"/>
  <c r="O24" i="52" s="1"/>
  <c r="O25" i="52" s="1"/>
  <c r="O26" i="52" s="1"/>
  <c r="O27" i="52" s="1"/>
  <c r="O28" i="52" s="1"/>
  <c r="O29" i="52" s="1"/>
  <c r="O30" i="52" s="1"/>
  <c r="O31" i="52" s="1"/>
  <c r="O32" i="52" s="1"/>
  <c r="O33" i="52" s="1"/>
  <c r="K20" i="52"/>
  <c r="I20" i="52"/>
  <c r="I21" i="52" s="1"/>
  <c r="I22" i="52" s="1"/>
  <c r="I23" i="52" s="1"/>
  <c r="I24" i="52" s="1"/>
  <c r="I25" i="52" s="1"/>
  <c r="I26" i="52" s="1"/>
  <c r="I27" i="52" s="1"/>
  <c r="I28" i="52" s="1"/>
  <c r="I29" i="52" s="1"/>
  <c r="I30" i="52" s="1"/>
  <c r="I31" i="52" s="1"/>
  <c r="I32" i="52" s="1"/>
  <c r="I33" i="52" s="1"/>
  <c r="E20" i="52"/>
  <c r="C20" i="52"/>
  <c r="C21" i="52" s="1"/>
  <c r="C22" i="52" s="1"/>
  <c r="C23" i="52" s="1"/>
  <c r="C24" i="52" s="1"/>
  <c r="C25" i="52" s="1"/>
  <c r="C26" i="52" s="1"/>
  <c r="C27" i="52" s="1"/>
  <c r="C28" i="52" s="1"/>
  <c r="C29" i="52" s="1"/>
  <c r="C30" i="52" s="1"/>
  <c r="C31" i="52" s="1"/>
  <c r="C32" i="52" s="1"/>
  <c r="C33" i="52" s="1"/>
  <c r="AM19" i="52"/>
  <c r="P19" i="52"/>
  <c r="J19" i="52"/>
  <c r="E19" i="52"/>
  <c r="D19" i="52"/>
  <c r="AM18" i="52"/>
  <c r="AP17" i="52"/>
  <c r="AP18" i="52" s="1"/>
  <c r="AM17" i="52"/>
  <c r="AB22" i="52" l="1"/>
  <c r="AB23" i="52" s="1"/>
  <c r="AB24" i="52" s="1"/>
  <c r="V30" i="52"/>
  <c r="G42" i="52"/>
  <c r="F145" i="50" s="1"/>
  <c r="G837" i="13" s="1"/>
  <c r="AQ17" i="52"/>
  <c r="AQ18" i="52"/>
  <c r="AP19" i="52"/>
  <c r="J20" i="52"/>
  <c r="J21" i="52" s="1"/>
  <c r="P20" i="52"/>
  <c r="P21" i="52" s="1"/>
  <c r="P22" i="52" s="1"/>
  <c r="P23" i="52" s="1"/>
  <c r="P24" i="52" s="1"/>
  <c r="P25" i="52" s="1"/>
  <c r="P26" i="52" s="1"/>
  <c r="D20" i="52"/>
  <c r="V31" i="52" l="1"/>
  <c r="U35" i="52" s="1"/>
  <c r="AB25" i="52"/>
  <c r="D21" i="52"/>
  <c r="J22" i="52"/>
  <c r="AP20" i="52"/>
  <c r="AQ19" i="52"/>
  <c r="P27" i="52"/>
  <c r="X21" i="52" l="1"/>
  <c r="Y21" i="52" s="1"/>
  <c r="F103" i="50" s="1"/>
  <c r="G690" i="13" s="1"/>
  <c r="X27" i="52"/>
  <c r="Y27" i="52" s="1"/>
  <c r="F109" i="50" s="1"/>
  <c r="G696" i="13" s="1"/>
  <c r="V49" i="52"/>
  <c r="W49" i="52" s="1"/>
  <c r="X49" i="52" s="1"/>
  <c r="Y49" i="52" s="1"/>
  <c r="F200" i="50" s="1"/>
  <c r="G1012" i="13" s="1"/>
  <c r="X19" i="52"/>
  <c r="Y19" i="52" s="1"/>
  <c r="F101" i="50" s="1"/>
  <c r="V44" i="52"/>
  <c r="W44" i="52" s="1"/>
  <c r="X44" i="52" s="1"/>
  <c r="Y44" i="52" s="1"/>
  <c r="F195" i="50" s="1"/>
  <c r="G1007" i="13" s="1"/>
  <c r="V52" i="52"/>
  <c r="W52" i="52" s="1"/>
  <c r="X52" i="52" s="1"/>
  <c r="Y52" i="52" s="1"/>
  <c r="F203" i="50" s="1"/>
  <c r="G1015" i="13" s="1"/>
  <c r="X23" i="52"/>
  <c r="Y23" i="52" s="1"/>
  <c r="F105" i="50" s="1"/>
  <c r="G692" i="13" s="1"/>
  <c r="X22" i="52"/>
  <c r="Y22" i="52" s="1"/>
  <c r="F104" i="50" s="1"/>
  <c r="G691" i="13" s="1"/>
  <c r="V43" i="52"/>
  <c r="W43" i="52" s="1"/>
  <c r="X43" i="52" s="1"/>
  <c r="Y43" i="52" s="1"/>
  <c r="F194" i="50" s="1"/>
  <c r="G1006" i="13" s="1"/>
  <c r="V51" i="52"/>
  <c r="W51" i="52" s="1"/>
  <c r="X51" i="52" s="1"/>
  <c r="Y51" i="52" s="1"/>
  <c r="F202" i="50" s="1"/>
  <c r="G1014" i="13" s="1"/>
  <c r="V46" i="52"/>
  <c r="W46" i="52" s="1"/>
  <c r="X46" i="52" s="1"/>
  <c r="Y46" i="52" s="1"/>
  <c r="F197" i="50" s="1"/>
  <c r="G1009" i="13" s="1"/>
  <c r="V54" i="52"/>
  <c r="W54" i="52" s="1"/>
  <c r="X54" i="52" s="1"/>
  <c r="Y54" i="52" s="1"/>
  <c r="F205" i="50" s="1"/>
  <c r="G1017" i="13" s="1"/>
  <c r="V50" i="52"/>
  <c r="W50" i="52" s="1"/>
  <c r="X50" i="52" s="1"/>
  <c r="Y50" i="52" s="1"/>
  <c r="F201" i="50" s="1"/>
  <c r="G1013" i="13" s="1"/>
  <c r="X25" i="52"/>
  <c r="Y25" i="52" s="1"/>
  <c r="F107" i="50" s="1"/>
  <c r="G694" i="13" s="1"/>
  <c r="X20" i="52"/>
  <c r="Y20" i="52" s="1"/>
  <c r="F102" i="50" s="1"/>
  <c r="G689" i="13" s="1"/>
  <c r="X24" i="52"/>
  <c r="Y24" i="52" s="1"/>
  <c r="F106" i="50" s="1"/>
  <c r="G693" i="13" s="1"/>
  <c r="V45" i="52"/>
  <c r="W45" i="52" s="1"/>
  <c r="X45" i="52" s="1"/>
  <c r="Y45" i="52" s="1"/>
  <c r="F196" i="50" s="1"/>
  <c r="G1008" i="13" s="1"/>
  <c r="V53" i="52"/>
  <c r="W53" i="52" s="1"/>
  <c r="X53" i="52" s="1"/>
  <c r="Y53" i="52" s="1"/>
  <c r="F204" i="50" s="1"/>
  <c r="G1016" i="13" s="1"/>
  <c r="V48" i="52"/>
  <c r="W48" i="52" s="1"/>
  <c r="X48" i="52" s="1"/>
  <c r="Y48" i="52" s="1"/>
  <c r="F199" i="50" s="1"/>
  <c r="G1011" i="13" s="1"/>
  <c r="X26" i="52"/>
  <c r="Y26" i="52" s="1"/>
  <c r="F108" i="50" s="1"/>
  <c r="G695" i="13" s="1"/>
  <c r="V47" i="52"/>
  <c r="W47" i="52" s="1"/>
  <c r="X47" i="52" s="1"/>
  <c r="Y47" i="52" s="1"/>
  <c r="F198" i="50" s="1"/>
  <c r="G1010" i="13" s="1"/>
  <c r="V55" i="52"/>
  <c r="W55" i="52" s="1"/>
  <c r="X55" i="52" s="1"/>
  <c r="Y55" i="52" s="1"/>
  <c r="F206" i="50" s="1"/>
  <c r="G1018" i="13" s="1"/>
  <c r="X29" i="52"/>
  <c r="Y29" i="52" s="1"/>
  <c r="F111" i="50" s="1"/>
  <c r="G698" i="13" s="1"/>
  <c r="X28" i="52"/>
  <c r="Y28" i="52" s="1"/>
  <c r="F110" i="50" s="1"/>
  <c r="G697" i="13" s="1"/>
  <c r="AB26" i="52"/>
  <c r="X30" i="52"/>
  <c r="Y30" i="52" s="1"/>
  <c r="F112" i="50" s="1"/>
  <c r="G699" i="13" s="1"/>
  <c r="V32" i="52"/>
  <c r="V56" i="52" s="1"/>
  <c r="W56" i="52" s="1"/>
  <c r="X56" i="52" s="1"/>
  <c r="Y56" i="52" s="1"/>
  <c r="F207" i="50" s="1"/>
  <c r="G1019" i="13" s="1"/>
  <c r="X31" i="52"/>
  <c r="Y31" i="52" s="1"/>
  <c r="F113" i="50" s="1"/>
  <c r="G700" i="13" s="1"/>
  <c r="P28" i="52"/>
  <c r="AQ20" i="52"/>
  <c r="AP21" i="52"/>
  <c r="J23" i="52"/>
  <c r="D22" i="52"/>
  <c r="V33" i="52" l="1"/>
  <c r="V57" i="52" s="1"/>
  <c r="W57" i="52" s="1"/>
  <c r="X57" i="52" s="1"/>
  <c r="Y57" i="52" s="1"/>
  <c r="F208" i="50" s="1"/>
  <c r="G1020" i="13" s="1"/>
  <c r="X32" i="52"/>
  <c r="Y32" i="52" s="1"/>
  <c r="F114" i="50" s="1"/>
  <c r="G701" i="13" s="1"/>
  <c r="AB27" i="52"/>
  <c r="D23" i="52"/>
  <c r="AP22" i="52"/>
  <c r="AQ21" i="52"/>
  <c r="J24" i="52"/>
  <c r="P29" i="52"/>
  <c r="AB28" i="52" l="1"/>
  <c r="X33" i="52"/>
  <c r="Y33" i="52" s="1"/>
  <c r="F115" i="50" s="1"/>
  <c r="G702" i="13" s="1"/>
  <c r="V34" i="52"/>
  <c r="X34" i="52" s="1"/>
  <c r="Y34" i="52" s="1"/>
  <c r="F116" i="50" s="1"/>
  <c r="G703" i="13" s="1"/>
  <c r="P30" i="52"/>
  <c r="AQ22" i="52"/>
  <c r="AP23" i="52"/>
  <c r="J25" i="52"/>
  <c r="D24" i="52"/>
  <c r="AB29" i="52" l="1"/>
  <c r="AP24" i="52"/>
  <c r="AQ23" i="52"/>
  <c r="J26" i="52"/>
  <c r="D25" i="52"/>
  <c r="P31" i="52"/>
  <c r="AB30" i="52" l="1"/>
  <c r="J27" i="52"/>
  <c r="P32" i="52"/>
  <c r="O35" i="52"/>
  <c r="R31" i="52" s="1"/>
  <c r="S31" i="52" s="1"/>
  <c r="F97" i="50" s="1"/>
  <c r="G644" i="13" s="1"/>
  <c r="D26" i="52"/>
  <c r="AP25" i="52"/>
  <c r="AQ24" i="52"/>
  <c r="AB31" i="52" l="1"/>
  <c r="AP26" i="52"/>
  <c r="AQ25" i="52"/>
  <c r="P33" i="52"/>
  <c r="P57" i="52" s="1"/>
  <c r="Q57" i="52" s="1"/>
  <c r="R57" i="52" s="1"/>
  <c r="S57" i="52" s="1"/>
  <c r="F192" i="50" s="1"/>
  <c r="G964" i="13" s="1"/>
  <c r="R32" i="52"/>
  <c r="S32" i="52" s="1"/>
  <c r="F98" i="50" s="1"/>
  <c r="G645" i="13" s="1"/>
  <c r="D27" i="52"/>
  <c r="P55" i="52"/>
  <c r="Q55" i="52" s="1"/>
  <c r="R55" i="52" s="1"/>
  <c r="S55" i="52" s="1"/>
  <c r="F190" i="50" s="1"/>
  <c r="G962" i="13" s="1"/>
  <c r="P44" i="52"/>
  <c r="Q44" i="52" s="1"/>
  <c r="R44" i="52" s="1"/>
  <c r="S44" i="52" s="1"/>
  <c r="F179" i="50" s="1"/>
  <c r="G951" i="13" s="1"/>
  <c r="P54" i="52"/>
  <c r="Q54" i="52" s="1"/>
  <c r="R54" i="52" s="1"/>
  <c r="S54" i="52" s="1"/>
  <c r="F189" i="50" s="1"/>
  <c r="G961" i="13" s="1"/>
  <c r="P51" i="52"/>
  <c r="Q51" i="52" s="1"/>
  <c r="R51" i="52" s="1"/>
  <c r="S51" i="52" s="1"/>
  <c r="F186" i="50" s="1"/>
  <c r="G958" i="13" s="1"/>
  <c r="P56" i="52"/>
  <c r="Q56" i="52" s="1"/>
  <c r="R56" i="52" s="1"/>
  <c r="S56" i="52" s="1"/>
  <c r="F191" i="50" s="1"/>
  <c r="G963" i="13" s="1"/>
  <c r="P53" i="52"/>
  <c r="Q53" i="52" s="1"/>
  <c r="R53" i="52" s="1"/>
  <c r="S53" i="52" s="1"/>
  <c r="F188" i="50" s="1"/>
  <c r="G960" i="13" s="1"/>
  <c r="P49" i="52"/>
  <c r="Q49" i="52" s="1"/>
  <c r="R49" i="52" s="1"/>
  <c r="S49" i="52" s="1"/>
  <c r="F184" i="50" s="1"/>
  <c r="G956" i="13" s="1"/>
  <c r="P50" i="52"/>
  <c r="Q50" i="52" s="1"/>
  <c r="R50" i="52" s="1"/>
  <c r="S50" i="52" s="1"/>
  <c r="F185" i="50" s="1"/>
  <c r="G957" i="13" s="1"/>
  <c r="P47" i="52"/>
  <c r="Q47" i="52" s="1"/>
  <c r="R47" i="52" s="1"/>
  <c r="S47" i="52" s="1"/>
  <c r="F182" i="50" s="1"/>
  <c r="G954" i="13" s="1"/>
  <c r="P52" i="52"/>
  <c r="Q52" i="52" s="1"/>
  <c r="R52" i="52" s="1"/>
  <c r="S52" i="52" s="1"/>
  <c r="F187" i="50" s="1"/>
  <c r="G959" i="13" s="1"/>
  <c r="P46" i="52"/>
  <c r="Q46" i="52" s="1"/>
  <c r="R46" i="52" s="1"/>
  <c r="S46" i="52" s="1"/>
  <c r="F181" i="50" s="1"/>
  <c r="G953" i="13" s="1"/>
  <c r="P43" i="52"/>
  <c r="Q43" i="52" s="1"/>
  <c r="R43" i="52" s="1"/>
  <c r="S43" i="52" s="1"/>
  <c r="F178" i="50" s="1"/>
  <c r="G950" i="13" s="1"/>
  <c r="P48" i="52"/>
  <c r="Q48" i="52" s="1"/>
  <c r="R48" i="52" s="1"/>
  <c r="S48" i="52" s="1"/>
  <c r="F183" i="50" s="1"/>
  <c r="G955" i="13" s="1"/>
  <c r="P45" i="52"/>
  <c r="Q45" i="52" s="1"/>
  <c r="R45" i="52" s="1"/>
  <c r="S45" i="52" s="1"/>
  <c r="F180" i="50" s="1"/>
  <c r="G952" i="13" s="1"/>
  <c r="R19" i="52"/>
  <c r="S19" i="52" s="1"/>
  <c r="F85" i="50" s="1"/>
  <c r="R21" i="52"/>
  <c r="S21" i="52" s="1"/>
  <c r="F87" i="50" s="1"/>
  <c r="G634" i="13" s="1"/>
  <c r="R22" i="52"/>
  <c r="S22" i="52" s="1"/>
  <c r="F88" i="50" s="1"/>
  <c r="G635" i="13" s="1"/>
  <c r="R20" i="52"/>
  <c r="S20" i="52" s="1"/>
  <c r="F86" i="50" s="1"/>
  <c r="G633" i="13" s="1"/>
  <c r="R23" i="52"/>
  <c r="S23" i="52" s="1"/>
  <c r="F89" i="50" s="1"/>
  <c r="G636" i="13" s="1"/>
  <c r="R26" i="52"/>
  <c r="S26" i="52" s="1"/>
  <c r="F92" i="50" s="1"/>
  <c r="G639" i="13" s="1"/>
  <c r="R24" i="52"/>
  <c r="S24" i="52" s="1"/>
  <c r="F90" i="50" s="1"/>
  <c r="G637" i="13" s="1"/>
  <c r="R25" i="52"/>
  <c r="S25" i="52" s="1"/>
  <c r="F91" i="50" s="1"/>
  <c r="G638" i="13" s="1"/>
  <c r="R27" i="52"/>
  <c r="S27" i="52" s="1"/>
  <c r="F93" i="50" s="1"/>
  <c r="G640" i="13" s="1"/>
  <c r="R28" i="52"/>
  <c r="S28" i="52" s="1"/>
  <c r="F94" i="50" s="1"/>
  <c r="G641" i="13" s="1"/>
  <c r="R29" i="52"/>
  <c r="S29" i="52" s="1"/>
  <c r="F95" i="50" s="1"/>
  <c r="G642" i="13" s="1"/>
  <c r="R30" i="52"/>
  <c r="S30" i="52" s="1"/>
  <c r="F96" i="50" s="1"/>
  <c r="G643" i="13" s="1"/>
  <c r="J28" i="52"/>
  <c r="AB32" i="52" l="1"/>
  <c r="AA35" i="52"/>
  <c r="J29" i="52"/>
  <c r="P34" i="52"/>
  <c r="R34" i="52" s="1"/>
  <c r="S34" i="52" s="1"/>
  <c r="F100" i="50" s="1"/>
  <c r="G647" i="13" s="1"/>
  <c r="R33" i="52"/>
  <c r="S33" i="52" s="1"/>
  <c r="F99" i="50" s="1"/>
  <c r="G646" i="13" s="1"/>
  <c r="D28" i="52"/>
  <c r="AP27" i="52"/>
  <c r="AQ26" i="52"/>
  <c r="G478" i="13"/>
  <c r="G479" i="13"/>
  <c r="M441" i="13"/>
  <c r="M436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81" i="13"/>
  <c r="G202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187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69" i="13"/>
  <c r="G1022" i="13" s="1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15" i="13"/>
  <c r="G468" i="13"/>
  <c r="G854" i="13" l="1"/>
  <c r="G1037" i="13"/>
  <c r="G720" i="13"/>
  <c r="G1029" i="13"/>
  <c r="G712" i="13"/>
  <c r="G1025" i="13"/>
  <c r="G708" i="13"/>
  <c r="G1036" i="13"/>
  <c r="G719" i="13"/>
  <c r="G1032" i="13"/>
  <c r="G715" i="13"/>
  <c r="G1028" i="13"/>
  <c r="G711" i="13"/>
  <c r="G1024" i="13"/>
  <c r="G707" i="13"/>
  <c r="G1035" i="13"/>
  <c r="G718" i="13"/>
  <c r="G1027" i="13"/>
  <c r="G710" i="13"/>
  <c r="G1031" i="13"/>
  <c r="G714" i="13"/>
  <c r="G1023" i="13"/>
  <c r="G706" i="13"/>
  <c r="G1034" i="13"/>
  <c r="G717" i="13"/>
  <c r="G1030" i="13"/>
  <c r="G713" i="13"/>
  <c r="G1026" i="13"/>
  <c r="G709" i="13"/>
  <c r="G1078" i="13"/>
  <c r="G1097" i="13"/>
  <c r="G1033" i="13"/>
  <c r="G716" i="13"/>
  <c r="AD19" i="52"/>
  <c r="AE19" i="52" s="1"/>
  <c r="F117" i="50" s="1"/>
  <c r="G744" i="13" s="1"/>
  <c r="G780" i="13" s="1"/>
  <c r="AB44" i="52"/>
  <c r="AC44" i="52" s="1"/>
  <c r="AD44" i="52" s="1"/>
  <c r="AE44" i="52" s="1"/>
  <c r="F211" i="50" s="1"/>
  <c r="G1063" i="13" s="1"/>
  <c r="G1080" i="13" s="1"/>
  <c r="AB43" i="52"/>
  <c r="AC43" i="52" s="1"/>
  <c r="AD43" i="52" s="1"/>
  <c r="AE43" i="52" s="1"/>
  <c r="F210" i="50" s="1"/>
  <c r="G1062" i="13" s="1"/>
  <c r="G1079" i="13" s="1"/>
  <c r="AB45" i="52"/>
  <c r="AC45" i="52" s="1"/>
  <c r="AD45" i="52" s="1"/>
  <c r="AE45" i="52" s="1"/>
  <c r="F212" i="50" s="1"/>
  <c r="G1064" i="13" s="1"/>
  <c r="G1081" i="13" s="1"/>
  <c r="AB49" i="52"/>
  <c r="AC49" i="52" s="1"/>
  <c r="AD49" i="52" s="1"/>
  <c r="AE49" i="52" s="1"/>
  <c r="F216" i="50" s="1"/>
  <c r="G1068" i="13" s="1"/>
  <c r="G1085" i="13" s="1"/>
  <c r="AB46" i="52"/>
  <c r="AC46" i="52" s="1"/>
  <c r="AD46" i="52" s="1"/>
  <c r="AE46" i="52" s="1"/>
  <c r="F213" i="50" s="1"/>
  <c r="G1065" i="13" s="1"/>
  <c r="G1082" i="13" s="1"/>
  <c r="AB47" i="52"/>
  <c r="AC47" i="52" s="1"/>
  <c r="AD47" i="52" s="1"/>
  <c r="AE47" i="52" s="1"/>
  <c r="F214" i="50" s="1"/>
  <c r="G1066" i="13" s="1"/>
  <c r="G1083" i="13" s="1"/>
  <c r="AB48" i="52"/>
  <c r="AC48" i="52" s="1"/>
  <c r="AD48" i="52" s="1"/>
  <c r="AE48" i="52" s="1"/>
  <c r="F215" i="50" s="1"/>
  <c r="G1067" i="13" s="1"/>
  <c r="G1103" i="13" s="1"/>
  <c r="AB50" i="52"/>
  <c r="AC50" i="52" s="1"/>
  <c r="AD50" i="52" s="1"/>
  <c r="AE50" i="52" s="1"/>
  <c r="F217" i="50" s="1"/>
  <c r="G1069" i="13" s="1"/>
  <c r="G1086" i="13" s="1"/>
  <c r="AB51" i="52"/>
  <c r="AC51" i="52" s="1"/>
  <c r="AD51" i="52" s="1"/>
  <c r="AE51" i="52" s="1"/>
  <c r="F218" i="50" s="1"/>
  <c r="G1070" i="13" s="1"/>
  <c r="G1087" i="13" s="1"/>
  <c r="AB52" i="52"/>
  <c r="AC52" i="52" s="1"/>
  <c r="AD52" i="52" s="1"/>
  <c r="AE52" i="52" s="1"/>
  <c r="F219" i="50" s="1"/>
  <c r="G1071" i="13" s="1"/>
  <c r="G1088" i="13" s="1"/>
  <c r="AB53" i="52"/>
  <c r="AC53" i="52" s="1"/>
  <c r="AD53" i="52" s="1"/>
  <c r="AE53" i="52" s="1"/>
  <c r="F220" i="50" s="1"/>
  <c r="G1072" i="13" s="1"/>
  <c r="G1089" i="13" s="1"/>
  <c r="AB54" i="52"/>
  <c r="AC54" i="52" s="1"/>
  <c r="AD54" i="52" s="1"/>
  <c r="AE54" i="52" s="1"/>
  <c r="F221" i="50" s="1"/>
  <c r="G1073" i="13" s="1"/>
  <c r="G1090" i="13" s="1"/>
  <c r="AB56" i="52"/>
  <c r="AC56" i="52" s="1"/>
  <c r="AD56" i="52" s="1"/>
  <c r="AE56" i="52" s="1"/>
  <c r="F223" i="50" s="1"/>
  <c r="G1075" i="13" s="1"/>
  <c r="G1111" i="13" s="1"/>
  <c r="AB55" i="52"/>
  <c r="AC55" i="52" s="1"/>
  <c r="AD55" i="52" s="1"/>
  <c r="AE55" i="52" s="1"/>
  <c r="F222" i="50" s="1"/>
  <c r="G1074" i="13" s="1"/>
  <c r="G1091" i="13" s="1"/>
  <c r="AD20" i="52"/>
  <c r="AE20" i="52" s="1"/>
  <c r="F118" i="50" s="1"/>
  <c r="G745" i="13" s="1"/>
  <c r="G762" i="13" s="1"/>
  <c r="AD21" i="52"/>
  <c r="AE21" i="52" s="1"/>
  <c r="F119" i="50" s="1"/>
  <c r="G746" i="13" s="1"/>
  <c r="G763" i="13" s="1"/>
  <c r="AD22" i="52"/>
  <c r="AE22" i="52" s="1"/>
  <c r="F120" i="50" s="1"/>
  <c r="G747" i="13" s="1"/>
  <c r="G764" i="13" s="1"/>
  <c r="AD23" i="52"/>
  <c r="AE23" i="52" s="1"/>
  <c r="F121" i="50" s="1"/>
  <c r="G748" i="13" s="1"/>
  <c r="G784" i="13" s="1"/>
  <c r="AD24" i="52"/>
  <c r="AE24" i="52" s="1"/>
  <c r="F122" i="50" s="1"/>
  <c r="G749" i="13" s="1"/>
  <c r="G766" i="13" s="1"/>
  <c r="AD25" i="52"/>
  <c r="AE25" i="52" s="1"/>
  <c r="F123" i="50" s="1"/>
  <c r="G750" i="13" s="1"/>
  <c r="G786" i="13" s="1"/>
  <c r="AD26" i="52"/>
  <c r="AE26" i="52" s="1"/>
  <c r="F124" i="50" s="1"/>
  <c r="G751" i="13" s="1"/>
  <c r="G787" i="13" s="1"/>
  <c r="AD27" i="52"/>
  <c r="AE27" i="52" s="1"/>
  <c r="F125" i="50" s="1"/>
  <c r="G752" i="13" s="1"/>
  <c r="G769" i="13" s="1"/>
  <c r="AD28" i="52"/>
  <c r="AE28" i="52" s="1"/>
  <c r="F126" i="50" s="1"/>
  <c r="G753" i="13" s="1"/>
  <c r="G770" i="13" s="1"/>
  <c r="AD29" i="52"/>
  <c r="AE29" i="52" s="1"/>
  <c r="F127" i="50" s="1"/>
  <c r="G754" i="13" s="1"/>
  <c r="G771" i="13" s="1"/>
  <c r="AD30" i="52"/>
  <c r="AE30" i="52" s="1"/>
  <c r="F128" i="50" s="1"/>
  <c r="G755" i="13" s="1"/>
  <c r="G772" i="13" s="1"/>
  <c r="AD31" i="52"/>
  <c r="AE31" i="52" s="1"/>
  <c r="F129" i="50" s="1"/>
  <c r="G756" i="13" s="1"/>
  <c r="G792" i="13" s="1"/>
  <c r="AB33" i="52"/>
  <c r="AD32" i="52"/>
  <c r="AE32" i="52" s="1"/>
  <c r="F130" i="50" s="1"/>
  <c r="G757" i="13" s="1"/>
  <c r="G774" i="13" s="1"/>
  <c r="G375" i="13"/>
  <c r="G390" i="13"/>
  <c r="G387" i="13"/>
  <c r="G383" i="13"/>
  <c r="G379" i="13"/>
  <c r="AP28" i="52"/>
  <c r="AQ27" i="52"/>
  <c r="D29" i="52"/>
  <c r="J30" i="52"/>
  <c r="G388" i="13"/>
  <c r="G384" i="13"/>
  <c r="G380" i="13"/>
  <c r="G376" i="13"/>
  <c r="G386" i="13"/>
  <c r="G382" i="13"/>
  <c r="G378" i="13"/>
  <c r="G389" i="13"/>
  <c r="G385" i="13"/>
  <c r="G381" i="13"/>
  <c r="G377" i="13"/>
  <c r="G1104" i="13" l="1"/>
  <c r="G1092" i="13"/>
  <c r="G1101" i="13"/>
  <c r="G1109" i="13"/>
  <c r="G768" i="13"/>
  <c r="G761" i="13"/>
  <c r="G781" i="13"/>
  <c r="G789" i="13"/>
  <c r="G765" i="13"/>
  <c r="G782" i="13"/>
  <c r="G790" i="13"/>
  <c r="G783" i="13"/>
  <c r="G791" i="13"/>
  <c r="G767" i="13"/>
  <c r="G788" i="13"/>
  <c r="G1098" i="13"/>
  <c r="G1106" i="13"/>
  <c r="G1099" i="13"/>
  <c r="G1107" i="13"/>
  <c r="G1100" i="13"/>
  <c r="G1108" i="13"/>
  <c r="G1084" i="13"/>
  <c r="G1105" i="13"/>
  <c r="G785" i="13"/>
  <c r="G793" i="13"/>
  <c r="G773" i="13"/>
  <c r="G1102" i="13"/>
  <c r="G1110" i="13"/>
  <c r="AB57" i="52"/>
  <c r="AC57" i="52" s="1"/>
  <c r="AD57" i="52" s="1"/>
  <c r="AE57" i="52" s="1"/>
  <c r="F224" i="50" s="1"/>
  <c r="G1076" i="13" s="1"/>
  <c r="AB34" i="52"/>
  <c r="AD34" i="52" s="1"/>
  <c r="AE34" i="52" s="1"/>
  <c r="F132" i="50" s="1"/>
  <c r="G759" i="13" s="1"/>
  <c r="AD33" i="52"/>
  <c r="AE33" i="52" s="1"/>
  <c r="F131" i="50" s="1"/>
  <c r="G758" i="13" s="1"/>
  <c r="D30" i="52"/>
  <c r="J31" i="52"/>
  <c r="AP29" i="52"/>
  <c r="AQ28" i="52"/>
  <c r="G1093" i="13" l="1"/>
  <c r="G1094" i="13" s="1"/>
  <c r="G1112" i="13"/>
  <c r="G1113" i="13" s="1"/>
  <c r="G775" i="13"/>
  <c r="G794" i="13"/>
  <c r="G795" i="13"/>
  <c r="G776" i="13"/>
  <c r="J32" i="52"/>
  <c r="I35" i="52"/>
  <c r="L19" i="52" s="1"/>
  <c r="AP30" i="52"/>
  <c r="AQ29" i="52"/>
  <c r="D31" i="52"/>
  <c r="G796" i="13" l="1"/>
  <c r="G777" i="13"/>
  <c r="AP31" i="52"/>
  <c r="AQ31" i="52" s="1"/>
  <c r="AQ30" i="52"/>
  <c r="J45" i="52"/>
  <c r="K45" i="52" s="1"/>
  <c r="L45" i="52" s="1"/>
  <c r="M45" i="52" s="1"/>
  <c r="F164" i="50" s="1"/>
  <c r="G896" i="13" s="1"/>
  <c r="J43" i="52"/>
  <c r="K43" i="52" s="1"/>
  <c r="L43" i="52" s="1"/>
  <c r="M43" i="52" s="1"/>
  <c r="F162" i="50" s="1"/>
  <c r="G894" i="13" s="1"/>
  <c r="J44" i="52"/>
  <c r="K44" i="52" s="1"/>
  <c r="L44" i="52" s="1"/>
  <c r="M44" i="52" s="1"/>
  <c r="F163" i="50" s="1"/>
  <c r="G895" i="13" s="1"/>
  <c r="J54" i="52"/>
  <c r="K54" i="52" s="1"/>
  <c r="L54" i="52" s="1"/>
  <c r="M54" i="52" s="1"/>
  <c r="F173" i="50" s="1"/>
  <c r="G905" i="13" s="1"/>
  <c r="J55" i="52"/>
  <c r="K55" i="52" s="1"/>
  <c r="L55" i="52" s="1"/>
  <c r="M55" i="52" s="1"/>
  <c r="F174" i="50" s="1"/>
  <c r="G906" i="13" s="1"/>
  <c r="J56" i="52"/>
  <c r="K56" i="52" s="1"/>
  <c r="L56" i="52" s="1"/>
  <c r="M56" i="52" s="1"/>
  <c r="F175" i="50" s="1"/>
  <c r="G907" i="13" s="1"/>
  <c r="J53" i="52"/>
  <c r="K53" i="52" s="1"/>
  <c r="L53" i="52" s="1"/>
  <c r="M53" i="52" s="1"/>
  <c r="F172" i="50" s="1"/>
  <c r="G904" i="13" s="1"/>
  <c r="J50" i="52"/>
  <c r="K50" i="52" s="1"/>
  <c r="L50" i="52" s="1"/>
  <c r="M50" i="52" s="1"/>
  <c r="F169" i="50" s="1"/>
  <c r="G901" i="13" s="1"/>
  <c r="J51" i="52"/>
  <c r="K51" i="52" s="1"/>
  <c r="L51" i="52" s="1"/>
  <c r="M51" i="52" s="1"/>
  <c r="F170" i="50" s="1"/>
  <c r="G902" i="13" s="1"/>
  <c r="J52" i="52"/>
  <c r="K52" i="52" s="1"/>
  <c r="L52" i="52" s="1"/>
  <c r="M52" i="52" s="1"/>
  <c r="F171" i="50" s="1"/>
  <c r="G903" i="13" s="1"/>
  <c r="J49" i="52"/>
  <c r="K49" i="52" s="1"/>
  <c r="L49" i="52" s="1"/>
  <c r="M49" i="52" s="1"/>
  <c r="F168" i="50" s="1"/>
  <c r="G900" i="13" s="1"/>
  <c r="J46" i="52"/>
  <c r="K46" i="52" s="1"/>
  <c r="L46" i="52" s="1"/>
  <c r="M46" i="52" s="1"/>
  <c r="F165" i="50" s="1"/>
  <c r="G897" i="13" s="1"/>
  <c r="J47" i="52"/>
  <c r="K47" i="52" s="1"/>
  <c r="L47" i="52" s="1"/>
  <c r="M47" i="52" s="1"/>
  <c r="F166" i="50" s="1"/>
  <c r="G898" i="13" s="1"/>
  <c r="J48" i="52"/>
  <c r="K48" i="52" s="1"/>
  <c r="L48" i="52" s="1"/>
  <c r="M48" i="52" s="1"/>
  <c r="F167" i="50" s="1"/>
  <c r="G899" i="13" s="1"/>
  <c r="M19" i="52"/>
  <c r="F69" i="50" s="1"/>
  <c r="L20" i="52"/>
  <c r="M20" i="52" s="1"/>
  <c r="F70" i="50" s="1"/>
  <c r="L21" i="52"/>
  <c r="M21" i="52" s="1"/>
  <c r="F71" i="50" s="1"/>
  <c r="L22" i="52"/>
  <c r="M22" i="52" s="1"/>
  <c r="F72" i="50" s="1"/>
  <c r="L23" i="52"/>
  <c r="M23" i="52" s="1"/>
  <c r="F73" i="50" s="1"/>
  <c r="L24" i="52"/>
  <c r="M24" i="52" s="1"/>
  <c r="F74" i="50" s="1"/>
  <c r="L25" i="52"/>
  <c r="M25" i="52" s="1"/>
  <c r="F75" i="50" s="1"/>
  <c r="L26" i="52"/>
  <c r="M26" i="52" s="1"/>
  <c r="F76" i="50" s="1"/>
  <c r="L27" i="52"/>
  <c r="M27" i="52" s="1"/>
  <c r="F77" i="50" s="1"/>
  <c r="L28" i="52"/>
  <c r="M28" i="52" s="1"/>
  <c r="F78" i="50" s="1"/>
  <c r="L29" i="52"/>
  <c r="M29" i="52" s="1"/>
  <c r="F79" i="50" s="1"/>
  <c r="L30" i="52"/>
  <c r="M30" i="52" s="1"/>
  <c r="F80" i="50" s="1"/>
  <c r="D32" i="52"/>
  <c r="C35" i="52"/>
  <c r="L31" i="52"/>
  <c r="M31" i="52" s="1"/>
  <c r="F81" i="50" s="1"/>
  <c r="L32" i="52"/>
  <c r="M32" i="52" s="1"/>
  <c r="F82" i="50" s="1"/>
  <c r="J33" i="52"/>
  <c r="J57" i="52" s="1"/>
  <c r="K57" i="52" s="1"/>
  <c r="L57" i="52" s="1"/>
  <c r="M57" i="52" s="1"/>
  <c r="F176" i="50" s="1"/>
  <c r="G908" i="13" s="1"/>
  <c r="F31" i="52" l="1"/>
  <c r="G31" i="52" s="1"/>
  <c r="F65" i="50" s="1"/>
  <c r="G532" i="13" s="1"/>
  <c r="D43" i="52"/>
  <c r="F19" i="52"/>
  <c r="G19" i="52" s="1"/>
  <c r="F53" i="50" s="1"/>
  <c r="G520" i="13" s="1"/>
  <c r="G537" i="13" s="1"/>
  <c r="D52" i="52"/>
  <c r="E52" i="52" s="1"/>
  <c r="F52" i="52" s="1"/>
  <c r="G52" i="52" s="1"/>
  <c r="F155" i="50" s="1"/>
  <c r="G847" i="13" s="1"/>
  <c r="G864" i="13" s="1"/>
  <c r="D49" i="52"/>
  <c r="E49" i="52" s="1"/>
  <c r="F49" i="52" s="1"/>
  <c r="G49" i="52" s="1"/>
  <c r="F152" i="50" s="1"/>
  <c r="G844" i="13" s="1"/>
  <c r="G861" i="13" s="1"/>
  <c r="D50" i="52"/>
  <c r="E50" i="52" s="1"/>
  <c r="F50" i="52" s="1"/>
  <c r="G50" i="52" s="1"/>
  <c r="F153" i="50" s="1"/>
  <c r="G845" i="13" s="1"/>
  <c r="G862" i="13" s="1"/>
  <c r="D47" i="52"/>
  <c r="E47" i="52" s="1"/>
  <c r="F47" i="52" s="1"/>
  <c r="G47" i="52" s="1"/>
  <c r="F150" i="50" s="1"/>
  <c r="G842" i="13" s="1"/>
  <c r="G859" i="13" s="1"/>
  <c r="D48" i="52"/>
  <c r="E48" i="52" s="1"/>
  <c r="F48" i="52" s="1"/>
  <c r="G48" i="52" s="1"/>
  <c r="F151" i="50" s="1"/>
  <c r="G843" i="13" s="1"/>
  <c r="G860" i="13" s="1"/>
  <c r="D45" i="52"/>
  <c r="E45" i="52" s="1"/>
  <c r="F45" i="52" s="1"/>
  <c r="G45" i="52" s="1"/>
  <c r="F148" i="50" s="1"/>
  <c r="G840" i="13" s="1"/>
  <c r="G857" i="13" s="1"/>
  <c r="D46" i="52"/>
  <c r="E46" i="52" s="1"/>
  <c r="F46" i="52" s="1"/>
  <c r="G46" i="52" s="1"/>
  <c r="F149" i="50" s="1"/>
  <c r="G841" i="13" s="1"/>
  <c r="G858" i="13" s="1"/>
  <c r="E43" i="52"/>
  <c r="F43" i="52" s="1"/>
  <c r="G43" i="52" s="1"/>
  <c r="F146" i="50" s="1"/>
  <c r="G838" i="13" s="1"/>
  <c r="G855" i="13" s="1"/>
  <c r="D44" i="52"/>
  <c r="E44" i="52" s="1"/>
  <c r="F44" i="52" s="1"/>
  <c r="G44" i="52" s="1"/>
  <c r="F147" i="50" s="1"/>
  <c r="G839" i="13" s="1"/>
  <c r="G856" i="13" s="1"/>
  <c r="D55" i="52"/>
  <c r="E55" i="52" s="1"/>
  <c r="F55" i="52" s="1"/>
  <c r="G55" i="52" s="1"/>
  <c r="F158" i="50" s="1"/>
  <c r="G850" i="13" s="1"/>
  <c r="G867" i="13" s="1"/>
  <c r="D56" i="52"/>
  <c r="E56" i="52" s="1"/>
  <c r="F56" i="52" s="1"/>
  <c r="G56" i="52" s="1"/>
  <c r="F159" i="50" s="1"/>
  <c r="G851" i="13" s="1"/>
  <c r="G868" i="13" s="1"/>
  <c r="D53" i="52"/>
  <c r="E53" i="52" s="1"/>
  <c r="F53" i="52" s="1"/>
  <c r="G53" i="52" s="1"/>
  <c r="F156" i="50" s="1"/>
  <c r="G848" i="13" s="1"/>
  <c r="G865" i="13" s="1"/>
  <c r="D54" i="52"/>
  <c r="E54" i="52" s="1"/>
  <c r="F54" i="52" s="1"/>
  <c r="G54" i="52" s="1"/>
  <c r="F157" i="50" s="1"/>
  <c r="G849" i="13" s="1"/>
  <c r="G866" i="13" s="1"/>
  <c r="D51" i="52"/>
  <c r="E51" i="52" s="1"/>
  <c r="F51" i="52" s="1"/>
  <c r="G51" i="52" s="1"/>
  <c r="F154" i="50" s="1"/>
  <c r="G846" i="13" s="1"/>
  <c r="G863" i="13" s="1"/>
  <c r="F20" i="52"/>
  <c r="G20" i="52" s="1"/>
  <c r="F54" i="50" s="1"/>
  <c r="G521" i="13" s="1"/>
  <c r="F21" i="52"/>
  <c r="G21" i="52" s="1"/>
  <c r="F55" i="50" s="1"/>
  <c r="G522" i="13" s="1"/>
  <c r="F22" i="52"/>
  <c r="G22" i="52" s="1"/>
  <c r="F56" i="50" s="1"/>
  <c r="G523" i="13" s="1"/>
  <c r="G559" i="13" s="1"/>
  <c r="F23" i="52"/>
  <c r="G23" i="52" s="1"/>
  <c r="F57" i="50" s="1"/>
  <c r="G524" i="13" s="1"/>
  <c r="F24" i="52"/>
  <c r="G24" i="52" s="1"/>
  <c r="F58" i="50" s="1"/>
  <c r="G525" i="13" s="1"/>
  <c r="F25" i="52"/>
  <c r="G25" i="52" s="1"/>
  <c r="F59" i="50" s="1"/>
  <c r="G526" i="13" s="1"/>
  <c r="F26" i="52"/>
  <c r="G26" i="52" s="1"/>
  <c r="F60" i="50" s="1"/>
  <c r="G527" i="13" s="1"/>
  <c r="F27" i="52"/>
  <c r="G27" i="52" s="1"/>
  <c r="F61" i="50" s="1"/>
  <c r="G528" i="13" s="1"/>
  <c r="F28" i="52"/>
  <c r="G28" i="52" s="1"/>
  <c r="F62" i="50" s="1"/>
  <c r="G529" i="13" s="1"/>
  <c r="F29" i="52"/>
  <c r="G29" i="52" s="1"/>
  <c r="F63" i="50" s="1"/>
  <c r="G530" i="13" s="1"/>
  <c r="F30" i="52"/>
  <c r="G30" i="52" s="1"/>
  <c r="F64" i="50" s="1"/>
  <c r="G531" i="13" s="1"/>
  <c r="J34" i="52"/>
  <c r="L34" i="52" s="1"/>
  <c r="M34" i="52" s="1"/>
  <c r="F84" i="50" s="1"/>
  <c r="L33" i="52"/>
  <c r="M33" i="52" s="1"/>
  <c r="F83" i="50" s="1"/>
  <c r="D33" i="52"/>
  <c r="F32" i="52"/>
  <c r="G32" i="52" s="1"/>
  <c r="F66" i="50" s="1"/>
  <c r="G533" i="13" s="1"/>
  <c r="D34" i="52" l="1"/>
  <c r="F34" i="52" s="1"/>
  <c r="G34" i="52" s="1"/>
  <c r="F68" i="50" s="1"/>
  <c r="G535" i="13" s="1"/>
  <c r="F33" i="52"/>
  <c r="G33" i="52" s="1"/>
  <c r="F67" i="50" s="1"/>
  <c r="G534" i="13" s="1"/>
  <c r="D57" i="52"/>
  <c r="E57" i="52" s="1"/>
  <c r="F57" i="52" s="1"/>
  <c r="G57" i="52" s="1"/>
  <c r="F160" i="50" s="1"/>
  <c r="G852" i="13" s="1"/>
  <c r="G869" i="13" s="1"/>
  <c r="G428" i="13" l="1"/>
  <c r="G429" i="13"/>
  <c r="G430" i="13"/>
  <c r="G431" i="13"/>
  <c r="G426" i="13"/>
  <c r="G188" i="36"/>
  <c r="G205" i="36"/>
  <c r="G206" i="36" l="1"/>
  <c r="G207" i="36" s="1"/>
  <c r="G205" i="13" s="1"/>
  <c r="G556" i="13" s="1"/>
  <c r="M378" i="13"/>
  <c r="X100" i="13"/>
  <c r="X101" i="13"/>
  <c r="X102" i="13"/>
  <c r="X103" i="13"/>
  <c r="X99" i="13"/>
  <c r="T100" i="13"/>
  <c r="T101" i="13"/>
  <c r="T102" i="13"/>
  <c r="T103" i="13"/>
  <c r="T99" i="13"/>
  <c r="P99" i="13"/>
  <c r="P100" i="13"/>
  <c r="P101" i="13"/>
  <c r="P102" i="13"/>
  <c r="P103" i="13"/>
  <c r="G111" i="36"/>
  <c r="G379" i="36" s="1"/>
  <c r="G108" i="36"/>
  <c r="G105" i="36"/>
  <c r="G102" i="36"/>
  <c r="G92" i="13"/>
  <c r="G87" i="13"/>
  <c r="G276" i="36"/>
  <c r="G293" i="36"/>
  <c r="G85" i="36"/>
  <c r="G451" i="13" s="1"/>
  <c r="G84" i="36"/>
  <c r="G83" i="36"/>
  <c r="G82" i="36"/>
  <c r="G81" i="36"/>
  <c r="G346" i="36" s="1"/>
  <c r="G63" i="36"/>
  <c r="G446" i="13" s="1"/>
  <c r="G62" i="36"/>
  <c r="G61" i="36"/>
  <c r="G60" i="36"/>
  <c r="G59" i="36"/>
  <c r="G325" i="36" l="1"/>
  <c r="G353" i="36" s="1"/>
  <c r="G329" i="36"/>
  <c r="G77" i="13"/>
  <c r="G82" i="13"/>
  <c r="G89" i="36"/>
  <c r="G64" i="36"/>
  <c r="G297" i="13"/>
  <c r="G185" i="13"/>
  <c r="G328" i="36"/>
  <c r="G350" i="36"/>
  <c r="G88" i="36"/>
  <c r="G86" i="36"/>
  <c r="G114" i="36"/>
  <c r="G91" i="36"/>
  <c r="G90" i="36"/>
  <c r="G357" i="36" l="1"/>
  <c r="G49" i="13" s="1"/>
  <c r="G39" i="13"/>
  <c r="F208" i="36"/>
  <c r="G103" i="13"/>
  <c r="G484" i="13" s="1"/>
  <c r="G97" i="13"/>
  <c r="G44" i="13"/>
  <c r="F266" i="50" l="1"/>
  <c r="G1208" i="13" s="1"/>
  <c r="G407" i="13" l="1"/>
  <c r="G496" i="13" l="1"/>
  <c r="G552" i="13" l="1"/>
  <c r="G1182" i="13"/>
  <c r="G1183" i="13" s="1"/>
  <c r="G73" i="13" l="1"/>
  <c r="G35" i="13"/>
  <c r="G1201" i="13"/>
  <c r="G1169" i="13" l="1"/>
  <c r="G1167" i="13"/>
  <c r="G1159" i="13"/>
  <c r="G1145" i="13"/>
  <c r="G1144" i="13"/>
  <c r="G1138" i="13"/>
  <c r="G1124" i="13"/>
  <c r="G1126" i="13"/>
  <c r="G1128" i="13"/>
  <c r="G1130" i="13"/>
  <c r="G1132" i="13"/>
  <c r="G1134" i="13"/>
  <c r="G1136" i="13"/>
  <c r="G1122" i="13"/>
  <c r="G829" i="13" l="1"/>
  <c r="G826" i="13"/>
  <c r="G823" i="13"/>
  <c r="G820" i="13"/>
  <c r="G817" i="13"/>
  <c r="G814" i="13"/>
  <c r="G811" i="13"/>
  <c r="G808" i="13"/>
  <c r="G805" i="13"/>
  <c r="G828" i="13"/>
  <c r="G825" i="13"/>
  <c r="G822" i="13"/>
  <c r="G819" i="13"/>
  <c r="G816" i="13"/>
  <c r="G813" i="13"/>
  <c r="G810" i="13"/>
  <c r="G807" i="13"/>
  <c r="G804" i="13"/>
  <c r="G688" i="13" l="1"/>
  <c r="G632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76" i="13"/>
  <c r="G538" i="13"/>
  <c r="G545" i="13" l="1"/>
  <c r="G548" i="13"/>
  <c r="G544" i="13"/>
  <c r="G540" i="13"/>
  <c r="G547" i="13"/>
  <c r="G539" i="13"/>
  <c r="G551" i="13"/>
  <c r="G543" i="13"/>
  <c r="G550" i="13"/>
  <c r="G546" i="13"/>
  <c r="G542" i="13"/>
  <c r="G549" i="13"/>
  <c r="G541" i="13"/>
  <c r="G705" i="13"/>
  <c r="G721" i="13" s="1"/>
  <c r="G469" i="13"/>
  <c r="M470" i="13"/>
  <c r="G427" i="13"/>
  <c r="G437" i="13" s="1"/>
  <c r="G423" i="13"/>
  <c r="G424" i="13"/>
  <c r="G425" i="13"/>
  <c r="G422" i="13"/>
  <c r="G475" i="13"/>
  <c r="G476" i="13"/>
  <c r="G477" i="13"/>
  <c r="G553" i="13" l="1"/>
  <c r="G378" i="36"/>
  <c r="G377" i="36"/>
  <c r="G376" i="36" l="1"/>
  <c r="C16" i="13"/>
  <c r="G27" i="13" l="1"/>
  <c r="G28" i="13"/>
  <c r="G26" i="13"/>
  <c r="G1164" i="13" l="1"/>
  <c r="G1162" i="13"/>
  <c r="G1163" i="13" s="1"/>
  <c r="G1160" i="13"/>
  <c r="G1161" i="13" s="1"/>
  <c r="H26" i="13" l="1"/>
  <c r="G24" i="13"/>
  <c r="G434" i="13" s="1"/>
  <c r="E27" i="18"/>
  <c r="E199" i="18" s="1"/>
  <c r="G27" i="18" l="1"/>
  <c r="G24" i="18"/>
  <c r="E26" i="18"/>
  <c r="G470" i="13"/>
  <c r="G51" i="18" s="1"/>
  <c r="G432" i="13"/>
  <c r="G433" i="13"/>
  <c r="G441" i="13"/>
  <c r="G461" i="13" s="1"/>
  <c r="G436" i="13"/>
  <c r="G456" i="13" s="1"/>
  <c r="G435" i="13"/>
  <c r="G438" i="13"/>
  <c r="G348" i="36"/>
  <c r="G347" i="36"/>
  <c r="G349" i="36"/>
  <c r="G356" i="36" s="1"/>
  <c r="G327" i="36"/>
  <c r="G38" i="13"/>
  <c r="G326" i="36"/>
  <c r="G259" i="36"/>
  <c r="G294" i="36" s="1"/>
  <c r="G26" i="18" l="1"/>
  <c r="G174" i="18" s="1"/>
  <c r="E198" i="18"/>
  <c r="E28" i="18"/>
  <c r="G354" i="36"/>
  <c r="G330" i="36"/>
  <c r="G37" i="13"/>
  <c r="G355" i="36"/>
  <c r="G295" i="36"/>
  <c r="F296" i="36"/>
  <c r="G36" i="13"/>
  <c r="G43" i="13"/>
  <c r="G445" i="13"/>
  <c r="G444" i="13"/>
  <c r="G454" i="13" s="1"/>
  <c r="G443" i="13"/>
  <c r="G453" i="13" s="1"/>
  <c r="G442" i="13"/>
  <c r="G452" i="13" s="1"/>
  <c r="G42" i="13"/>
  <c r="G449" i="13"/>
  <c r="G450" i="13"/>
  <c r="G41" i="13"/>
  <c r="G448" i="13"/>
  <c r="G458" i="13" s="1"/>
  <c r="G28" i="18" l="1"/>
  <c r="G176" i="18" s="1"/>
  <c r="E200" i="18"/>
  <c r="G299" i="13"/>
  <c r="G393" i="13" s="1"/>
  <c r="G48" i="13"/>
  <c r="G47" i="13"/>
  <c r="G46" i="13" l="1"/>
  <c r="G1180" i="13"/>
  <c r="Q1191" i="13"/>
  <c r="G1146" i="13"/>
  <c r="G1148" i="13" s="1"/>
  <c r="G1147" i="13"/>
  <c r="G1149" i="13" s="1"/>
  <c r="E30" i="18"/>
  <c r="G30" i="18" l="1"/>
  <c r="E202" i="18"/>
  <c r="G1150" i="13"/>
  <c r="H27" i="13"/>
  <c r="H28" i="13" s="1"/>
  <c r="H35" i="13" s="1"/>
  <c r="M432" i="13"/>
  <c r="M433" i="13"/>
  <c r="M434" i="13"/>
  <c r="M435" i="13"/>
  <c r="M437" i="13"/>
  <c r="M438" i="13"/>
  <c r="M439" i="13"/>
  <c r="M440" i="13"/>
  <c r="M1161" i="13"/>
  <c r="M1163" i="13" l="1"/>
  <c r="G439" i="13"/>
  <c r="G459" i="13" s="1"/>
  <c r="G440" i="13"/>
  <c r="G460" i="13" s="1"/>
  <c r="G455" i="13"/>
  <c r="G214" i="13"/>
  <c r="G212" i="13"/>
  <c r="G563" i="13" s="1"/>
  <c r="G222" i="13"/>
  <c r="G886" i="13" s="1"/>
  <c r="G278" i="13"/>
  <c r="G156" i="13"/>
  <c r="G164" i="13"/>
  <c r="G154" i="13"/>
  <c r="G148" i="13"/>
  <c r="G276" i="13"/>
  <c r="G270" i="13"/>
  <c r="G220" i="13"/>
  <c r="G210" i="13"/>
  <c r="G561" i="13" s="1"/>
  <c r="G260" i="13"/>
  <c r="G166" i="13"/>
  <c r="G266" i="13"/>
  <c r="G218" i="13"/>
  <c r="G264" i="13"/>
  <c r="G250" i="13"/>
  <c r="G233" i="13"/>
  <c r="G229" i="13"/>
  <c r="G223" i="13"/>
  <c r="G215" i="13"/>
  <c r="G160" i="13"/>
  <c r="G134" i="13"/>
  <c r="G272" i="13"/>
  <c r="G232" i="13"/>
  <c r="G228" i="13"/>
  <c r="G221" i="13"/>
  <c r="G213" i="13"/>
  <c r="G146" i="13"/>
  <c r="G109" i="13"/>
  <c r="G258" i="13"/>
  <c r="G231" i="13"/>
  <c r="G227" i="13"/>
  <c r="G219" i="13"/>
  <c r="G211" i="13"/>
  <c r="G562" i="13" s="1"/>
  <c r="G152" i="13"/>
  <c r="G274" i="13"/>
  <c r="G268" i="13"/>
  <c r="G230" i="13"/>
  <c r="G224" i="13"/>
  <c r="G217" i="13"/>
  <c r="G216" i="13"/>
  <c r="G162" i="13"/>
  <c r="G144" i="13"/>
  <c r="G140" i="13"/>
  <c r="G252" i="13"/>
  <c r="G256" i="13"/>
  <c r="G248" i="13"/>
  <c r="G254" i="13"/>
  <c r="G159" i="13"/>
  <c r="G158" i="13"/>
  <c r="G165" i="13"/>
  <c r="G157" i="13"/>
  <c r="G163" i="13"/>
  <c r="G155" i="13"/>
  <c r="G161" i="13"/>
  <c r="G153" i="13"/>
  <c r="G147" i="13"/>
  <c r="G145" i="13"/>
  <c r="G277" i="13"/>
  <c r="G275" i="13"/>
  <c r="G273" i="13"/>
  <c r="G271" i="13"/>
  <c r="G269" i="13"/>
  <c r="G267" i="13"/>
  <c r="G265" i="13"/>
  <c r="G240" i="13"/>
  <c r="G236" i="13"/>
  <c r="G239" i="13"/>
  <c r="G235" i="13"/>
  <c r="G259" i="13"/>
  <c r="G257" i="13"/>
  <c r="G255" i="13"/>
  <c r="G253" i="13"/>
  <c r="G251" i="13"/>
  <c r="G249" i="13"/>
  <c r="G247" i="13"/>
  <c r="G242" i="13"/>
  <c r="G238" i="13"/>
  <c r="G246" i="13"/>
  <c r="G241" i="13"/>
  <c r="G237" i="13"/>
  <c r="G943" i="13" l="1"/>
  <c r="G626" i="13"/>
  <c r="G941" i="13"/>
  <c r="G624" i="13"/>
  <c r="G968" i="13"/>
  <c r="G651" i="13"/>
  <c r="G994" i="13"/>
  <c r="G677" i="13"/>
  <c r="G1052" i="13"/>
  <c r="G735" i="13"/>
  <c r="G923" i="13"/>
  <c r="G606" i="13"/>
  <c r="G990" i="13"/>
  <c r="G673" i="13"/>
  <c r="G306" i="13"/>
  <c r="G876" i="13"/>
  <c r="G986" i="13"/>
  <c r="G669" i="13"/>
  <c r="G997" i="13"/>
  <c r="G680" i="13"/>
  <c r="G1055" i="13"/>
  <c r="G738" i="13"/>
  <c r="G988" i="13"/>
  <c r="G671" i="13"/>
  <c r="G967" i="13"/>
  <c r="G650" i="13"/>
  <c r="G317" i="13"/>
  <c r="G887" i="13"/>
  <c r="G940" i="13"/>
  <c r="G623" i="13"/>
  <c r="G991" i="13"/>
  <c r="G674" i="13"/>
  <c r="G999" i="13"/>
  <c r="G682" i="13"/>
  <c r="G942" i="13"/>
  <c r="G625" i="13"/>
  <c r="G1049" i="13"/>
  <c r="G732" i="13"/>
  <c r="G922" i="13"/>
  <c r="G605" i="13"/>
  <c r="G970" i="13"/>
  <c r="G653" i="13"/>
  <c r="G973" i="13"/>
  <c r="G656" i="13"/>
  <c r="G996" i="13"/>
  <c r="G679" i="13"/>
  <c r="G977" i="13"/>
  <c r="G660" i="13"/>
  <c r="G932" i="13"/>
  <c r="G615" i="13"/>
  <c r="G305" i="13"/>
  <c r="G875" i="13"/>
  <c r="G998" i="13"/>
  <c r="G681" i="13"/>
  <c r="G315" i="13"/>
  <c r="G885" i="13"/>
  <c r="G911" i="13"/>
  <c r="G594" i="13"/>
  <c r="G931" i="13"/>
  <c r="G614" i="13"/>
  <c r="G312" i="13"/>
  <c r="G882" i="13"/>
  <c r="G569" i="13"/>
  <c r="G304" i="13"/>
  <c r="G874" i="13"/>
  <c r="G925" i="13"/>
  <c r="G608" i="13"/>
  <c r="G1056" i="13"/>
  <c r="G739" i="13"/>
  <c r="G987" i="13"/>
  <c r="G670" i="13"/>
  <c r="G995" i="13"/>
  <c r="G678" i="13"/>
  <c r="G1045" i="13"/>
  <c r="G728" i="13"/>
  <c r="G1053" i="13"/>
  <c r="G736" i="13"/>
  <c r="G972" i="13"/>
  <c r="G655" i="13"/>
  <c r="G917" i="13"/>
  <c r="G600" i="13"/>
  <c r="G311" i="13"/>
  <c r="G881" i="13"/>
  <c r="G568" i="13"/>
  <c r="G929" i="13"/>
  <c r="G612" i="13"/>
  <c r="G934" i="13"/>
  <c r="G617" i="13"/>
  <c r="G309" i="13"/>
  <c r="G879" i="13"/>
  <c r="G566" i="13"/>
  <c r="G981" i="13"/>
  <c r="G664" i="13"/>
  <c r="G1048" i="13"/>
  <c r="G731" i="13"/>
  <c r="G979" i="13"/>
  <c r="G662" i="13"/>
  <c r="G989" i="13"/>
  <c r="G672" i="13"/>
  <c r="G938" i="13"/>
  <c r="G621" i="13"/>
  <c r="G1047" i="13"/>
  <c r="G730" i="13"/>
  <c r="G976" i="13"/>
  <c r="G659" i="13"/>
  <c r="G980" i="13"/>
  <c r="G663" i="13"/>
  <c r="G921" i="13"/>
  <c r="G604" i="13"/>
  <c r="G318" i="13"/>
  <c r="G888" i="13"/>
  <c r="G933" i="13"/>
  <c r="G616" i="13"/>
  <c r="G307" i="13"/>
  <c r="G877" i="13"/>
  <c r="G564" i="13"/>
  <c r="G1050" i="13"/>
  <c r="G733" i="13"/>
  <c r="G1042" i="13"/>
  <c r="G725" i="13"/>
  <c r="G1000" i="13"/>
  <c r="G683" i="13"/>
  <c r="G1054" i="13"/>
  <c r="G737" i="13"/>
  <c r="G971" i="13"/>
  <c r="G654" i="13"/>
  <c r="G308" i="13"/>
  <c r="G878" i="13"/>
  <c r="G565" i="13"/>
  <c r="G939" i="13"/>
  <c r="G622" i="13"/>
  <c r="G944" i="13"/>
  <c r="G627" i="13"/>
  <c r="G993" i="13"/>
  <c r="G676" i="13"/>
  <c r="G937" i="13"/>
  <c r="G620" i="13"/>
  <c r="G1043" i="13"/>
  <c r="G726" i="13"/>
  <c r="G1051" i="13"/>
  <c r="G734" i="13"/>
  <c r="G924" i="13"/>
  <c r="G607" i="13"/>
  <c r="G978" i="13"/>
  <c r="G661" i="13"/>
  <c r="G974" i="13"/>
  <c r="G657" i="13"/>
  <c r="G992" i="13"/>
  <c r="G675" i="13"/>
  <c r="G310" i="13"/>
  <c r="G880" i="13"/>
  <c r="G567" i="13"/>
  <c r="G1046" i="13"/>
  <c r="G729" i="13"/>
  <c r="G313" i="13"/>
  <c r="G883" i="13"/>
  <c r="G570" i="13"/>
  <c r="G930" i="13"/>
  <c r="G613" i="13"/>
  <c r="G975" i="13"/>
  <c r="G658" i="13"/>
  <c r="G935" i="13"/>
  <c r="G618" i="13"/>
  <c r="G1044" i="13"/>
  <c r="G727" i="13"/>
  <c r="G314" i="13"/>
  <c r="G884" i="13"/>
  <c r="G571" i="13"/>
  <c r="G969" i="13"/>
  <c r="G652" i="13"/>
  <c r="G361" i="13"/>
  <c r="G369" i="13"/>
  <c r="G368" i="13"/>
  <c r="G364" i="13"/>
  <c r="G359" i="13"/>
  <c r="G363" i="13"/>
  <c r="G371" i="13"/>
  <c r="G366" i="13"/>
  <c r="G358" i="13"/>
  <c r="G370" i="13"/>
  <c r="G365" i="13"/>
  <c r="G372" i="13"/>
  <c r="G367" i="13"/>
  <c r="G362" i="13"/>
  <c r="G360" i="13"/>
  <c r="G316" i="13"/>
  <c r="M1165" i="13"/>
  <c r="G353" i="13"/>
  <c r="G344" i="13"/>
  <c r="G340" i="13"/>
  <c r="G334" i="13"/>
  <c r="G354" i="13"/>
  <c r="G345" i="13"/>
  <c r="G341" i="13"/>
  <c r="G349" i="13"/>
  <c r="G352" i="13"/>
  <c r="G351" i="13"/>
  <c r="G347" i="13"/>
  <c r="G332" i="13"/>
  <c r="G343" i="13"/>
  <c r="G342" i="13"/>
  <c r="G348" i="13"/>
  <c r="G346" i="13"/>
  <c r="G350" i="13"/>
  <c r="G335" i="13"/>
  <c r="G336" i="13"/>
  <c r="G322" i="13"/>
  <c r="G142" i="13"/>
  <c r="G209" i="13"/>
  <c r="G560" i="13" s="1"/>
  <c r="G203" i="13"/>
  <c r="G151" i="13"/>
  <c r="G143" i="13"/>
  <c r="G137" i="13"/>
  <c r="G133" i="13"/>
  <c r="G141" i="13"/>
  <c r="G135" i="13"/>
  <c r="G136" i="13"/>
  <c r="G139" i="13"/>
  <c r="G138" i="13"/>
  <c r="G234" i="13"/>
  <c r="G333" i="13"/>
  <c r="G918" i="13" l="1"/>
  <c r="G601" i="13"/>
  <c r="G913" i="13"/>
  <c r="G596" i="13"/>
  <c r="G914" i="13"/>
  <c r="G597" i="13"/>
  <c r="G873" i="13"/>
  <c r="G915" i="13"/>
  <c r="G598" i="13"/>
  <c r="G966" i="13"/>
  <c r="G649" i="13"/>
  <c r="G665" i="13" s="1"/>
  <c r="G916" i="13"/>
  <c r="G599" i="13"/>
  <c r="G910" i="13"/>
  <c r="G593" i="13"/>
  <c r="G936" i="13"/>
  <c r="G619" i="13"/>
  <c r="G912" i="13"/>
  <c r="G595" i="13"/>
  <c r="G920" i="13"/>
  <c r="G603" i="13"/>
  <c r="G919" i="13"/>
  <c r="G602" i="13"/>
  <c r="G303" i="13"/>
  <c r="G131" i="13"/>
  <c r="G324" i="13"/>
  <c r="G325" i="13"/>
  <c r="G225" i="13"/>
  <c r="G327" i="13"/>
  <c r="G323" i="13"/>
  <c r="G331" i="13"/>
  <c r="G329" i="13"/>
  <c r="G167" i="13"/>
  <c r="G330" i="13"/>
  <c r="G326" i="13"/>
  <c r="G321" i="13"/>
  <c r="G149" i="13"/>
  <c r="G406" i="13"/>
  <c r="G408" i="13" s="1"/>
  <c r="G245" i="13"/>
  <c r="G328" i="13"/>
  <c r="G243" i="13"/>
  <c r="G263" i="13"/>
  <c r="G207" i="13" l="1"/>
  <c r="G558" i="13" s="1"/>
  <c r="G1041" i="13"/>
  <c r="G1057" i="13" s="1"/>
  <c r="G724" i="13"/>
  <c r="G740" i="13" s="1"/>
  <c r="G985" i="13"/>
  <c r="G668" i="13"/>
  <c r="G684" i="13" s="1"/>
  <c r="G357" i="13"/>
  <c r="G609" i="13"/>
  <c r="G409" i="13"/>
  <c r="G90" i="13"/>
  <c r="G88" i="13"/>
  <c r="G89" i="13"/>
  <c r="G86" i="13"/>
  <c r="G83" i="13"/>
  <c r="G85" i="13"/>
  <c r="G84" i="13"/>
  <c r="G81" i="13"/>
  <c r="G78" i="13"/>
  <c r="G80" i="13"/>
  <c r="G79" i="13"/>
  <c r="G319" i="13"/>
  <c r="G396" i="13" s="1"/>
  <c r="G337" i="13"/>
  <c r="G279" i="13"/>
  <c r="G261" i="13"/>
  <c r="G339" i="13"/>
  <c r="G91" i="13"/>
  <c r="G99" i="13" l="1"/>
  <c r="G480" i="13" s="1"/>
  <c r="G485" i="13" s="1"/>
  <c r="G414" i="13"/>
  <c r="G415" i="13"/>
  <c r="G93" i="13"/>
  <c r="G301" i="13"/>
  <c r="G206" i="13"/>
  <c r="G557" i="13" s="1"/>
  <c r="G572" i="13" s="1"/>
  <c r="G397" i="13"/>
  <c r="G628" i="13"/>
  <c r="G74" i="13"/>
  <c r="G355" i="13"/>
  <c r="G373" i="13"/>
  <c r="G75" i="13"/>
  <c r="G76" i="13"/>
  <c r="G100" i="13" l="1"/>
  <c r="G94" i="13"/>
  <c r="G501" i="13"/>
  <c r="G500" i="13"/>
  <c r="G505" i="13" s="1"/>
  <c r="G499" i="13"/>
  <c r="G504" i="13" s="1"/>
  <c r="G391" i="13"/>
  <c r="G489" i="13" s="1"/>
  <c r="G102" i="13"/>
  <c r="G483" i="13" s="1"/>
  <c r="G488" i="13" s="1"/>
  <c r="G96" i="13"/>
  <c r="G101" i="13"/>
  <c r="G482" i="13" s="1"/>
  <c r="G95" i="13"/>
  <c r="G481" i="13"/>
  <c r="G398" i="13"/>
  <c r="G300" i="13"/>
  <c r="G394" i="13" s="1"/>
  <c r="G399" i="13"/>
  <c r="E33" i="18"/>
  <c r="G498" i="13"/>
  <c r="G503" i="13" s="1"/>
  <c r="G1038" i="13"/>
  <c r="G889" i="13"/>
  <c r="G870" i="13"/>
  <c r="E32" i="18"/>
  <c r="G945" i="13"/>
  <c r="G1001" i="13"/>
  <c r="G926" i="13"/>
  <c r="G982" i="13"/>
  <c r="G62" i="13"/>
  <c r="G32" i="18" l="1"/>
  <c r="E204" i="18"/>
  <c r="G33" i="18"/>
  <c r="E205" i="18"/>
  <c r="G506" i="13"/>
  <c r="G400" i="13"/>
  <c r="G401" i="13" s="1"/>
  <c r="G1058" i="13"/>
  <c r="G65" i="13"/>
  <c r="G833" i="13" s="1"/>
  <c r="G60" i="13"/>
  <c r="G629" i="13" s="1"/>
  <c r="G487" i="13"/>
  <c r="G486" i="13"/>
  <c r="G56" i="13"/>
  <c r="G57" i="13"/>
  <c r="G67" i="13"/>
  <c r="G61" i="13"/>
  <c r="G685" i="13" s="1"/>
  <c r="G55" i="13"/>
  <c r="G54" i="13"/>
  <c r="G554" i="13" s="1"/>
  <c r="G666" i="13" l="1"/>
  <c r="G983" i="13"/>
  <c r="G490" i="13"/>
  <c r="G491" i="13" s="1"/>
  <c r="G98" i="13"/>
  <c r="G1142" i="13"/>
  <c r="G871" i="13"/>
  <c r="G722" i="13"/>
  <c r="G1039" i="13"/>
  <c r="G1059" i="13" s="1"/>
  <c r="G686" i="13"/>
  <c r="G64" i="18"/>
  <c r="G1002" i="13"/>
  <c r="G946" i="13"/>
  <c r="G927" i="13"/>
  <c r="G610" i="13"/>
  <c r="G630" i="13" s="1"/>
  <c r="G66" i="13"/>
  <c r="G827" i="13" l="1"/>
  <c r="G1137" i="13"/>
  <c r="G1127" i="13"/>
  <c r="G62" i="18"/>
  <c r="G1129" i="13"/>
  <c r="G824" i="13"/>
  <c r="G812" i="13"/>
  <c r="G1003" i="13"/>
  <c r="G1135" i="13"/>
  <c r="G1125" i="13"/>
  <c r="E29" i="18"/>
  <c r="G1133" i="13"/>
  <c r="G821" i="13"/>
  <c r="G809" i="13"/>
  <c r="G1123" i="13"/>
  <c r="G1131" i="13"/>
  <c r="G818" i="13"/>
  <c r="G806" i="13"/>
  <c r="G815" i="13"/>
  <c r="G947" i="13"/>
  <c r="G63" i="18"/>
  <c r="G1139" i="13"/>
  <c r="G74" i="18"/>
  <c r="G830" i="13"/>
  <c r="G68" i="13"/>
  <c r="G65" i="18"/>
  <c r="G29" i="18" l="1"/>
  <c r="E201" i="18"/>
  <c r="G52" i="18"/>
  <c r="G1140" i="13"/>
  <c r="G831" i="13"/>
  <c r="G63" i="13"/>
  <c r="G1114" i="13" s="1"/>
  <c r="G58" i="13"/>
  <c r="G1095" i="13" s="1"/>
  <c r="H36" i="13"/>
  <c r="H37" i="13" s="1"/>
  <c r="H38" i="13" s="1"/>
  <c r="H39" i="13" s="1"/>
  <c r="M54" i="13"/>
  <c r="G1115" i="13" l="1"/>
  <c r="G778" i="13"/>
  <c r="G741" i="13"/>
  <c r="G742" i="13" s="1"/>
  <c r="G797" i="13"/>
  <c r="H40" i="13"/>
  <c r="H41" i="13" s="1"/>
  <c r="H42" i="13" s="1"/>
  <c r="H43" i="13" s="1"/>
  <c r="H44" i="13" s="1"/>
  <c r="M58" i="13"/>
  <c r="M55" i="13"/>
  <c r="G798" i="13" l="1"/>
  <c r="H45" i="13"/>
  <c r="H46" i="13" s="1"/>
  <c r="M63" i="13"/>
  <c r="M56" i="13"/>
  <c r="H47" i="13" l="1"/>
  <c r="H48" i="13" s="1"/>
  <c r="H49" i="13" s="1"/>
  <c r="M501" i="13" s="1"/>
  <c r="M1174" i="13"/>
  <c r="M1172" i="13"/>
  <c r="M57" i="13"/>
  <c r="M68" i="13" l="1"/>
  <c r="H50" i="13"/>
  <c r="G1165" i="13"/>
  <c r="G1166" i="13" l="1"/>
  <c r="G1168" i="13" s="1"/>
  <c r="G67" i="18" l="1"/>
  <c r="G1170" i="13"/>
  <c r="G69" i="18" l="1"/>
  <c r="G68" i="18"/>
  <c r="G42" i="36" l="1"/>
  <c r="G87" i="36" l="1"/>
  <c r="G92" i="36" s="1"/>
  <c r="J295" i="36" s="1"/>
  <c r="G447" i="13"/>
  <c r="G457" i="13" s="1"/>
  <c r="G462" i="13" s="1"/>
  <c r="G463" i="13" s="1"/>
  <c r="E31" i="18" l="1"/>
  <c r="G50" i="18"/>
  <c r="G40" i="13"/>
  <c r="G59" i="13" s="1"/>
  <c r="G890" i="13" s="1"/>
  <c r="G891" i="13" s="1"/>
  <c r="G1117" i="13" s="1"/>
  <c r="G351" i="36"/>
  <c r="G358" i="36" s="1"/>
  <c r="G50" i="13" s="1"/>
  <c r="G45" i="13"/>
  <c r="G497" i="13" s="1"/>
  <c r="G502" i="13" s="1"/>
  <c r="G1120" i="13" l="1"/>
  <c r="G1152" i="13" s="1"/>
  <c r="G1181" i="13"/>
  <c r="G1172" i="13"/>
  <c r="G1174" i="13"/>
  <c r="G71" i="18" s="1"/>
  <c r="G31" i="18"/>
  <c r="E203" i="18"/>
  <c r="G64" i="13"/>
  <c r="G60" i="18"/>
  <c r="G573" i="13"/>
  <c r="G507" i="13"/>
  <c r="G508" i="13" s="1"/>
  <c r="G513" i="13" s="1"/>
  <c r="G69" i="13"/>
  <c r="G59" i="18" l="1"/>
  <c r="G70" i="18"/>
  <c r="G1175" i="13"/>
  <c r="G1184" i="13"/>
  <c r="G72" i="18" s="1"/>
  <c r="G73" i="18"/>
  <c r="G58" i="18"/>
  <c r="G574" i="13"/>
  <c r="G800" i="13" s="1"/>
  <c r="G61" i="18"/>
  <c r="G53" i="18"/>
  <c r="G1190" i="13" l="1"/>
  <c r="G66" i="18"/>
  <c r="G49" i="18"/>
  <c r="G835" i="13" l="1"/>
  <c r="G1154" i="13" s="1"/>
  <c r="G57" i="18"/>
  <c r="G1189" i="13" l="1"/>
  <c r="G1191" i="13" s="1"/>
  <c r="G1196" i="13" s="1"/>
  <c r="G55" i="18"/>
  <c r="G56" i="18"/>
  <c r="G1202" i="13" l="1"/>
  <c r="G54" i="18"/>
  <c r="G1207" i="13" l="1"/>
  <c r="G1209" i="13" s="1"/>
  <c r="G75" i="18"/>
  <c r="G21" i="36" l="1"/>
  <c r="F34" i="18" s="1"/>
  <c r="G1212" i="13"/>
  <c r="G76" i="18"/>
  <c r="E34" i="18"/>
  <c r="E206" i="18" s="1"/>
  <c r="G77" i="18"/>
  <c r="G102" i="18" s="1"/>
  <c r="G145" i="18" s="1"/>
  <c r="M59" i="13"/>
  <c r="M60" i="13"/>
  <c r="G1210" i="13" l="1"/>
  <c r="G1214" i="13" s="1"/>
  <c r="F35" i="18"/>
  <c r="F207" i="18" s="1"/>
  <c r="F206" i="18"/>
  <c r="G22" i="36"/>
  <c r="E35" i="18"/>
  <c r="E207" i="18" s="1"/>
  <c r="G34" i="18"/>
  <c r="E36" i="18"/>
  <c r="E208" i="18" s="1"/>
  <c r="G98" i="18"/>
  <c r="G141" i="18" s="1"/>
  <c r="G117" i="18"/>
  <c r="G160" i="18" s="1"/>
  <c r="G111" i="18"/>
  <c r="G154" i="18" s="1"/>
  <c r="G101" i="18"/>
  <c r="G144" i="18" s="1"/>
  <c r="G89" i="18"/>
  <c r="G132" i="18" s="1"/>
  <c r="G91" i="18"/>
  <c r="G134" i="18" s="1"/>
  <c r="G107" i="18"/>
  <c r="G150" i="18" s="1"/>
  <c r="G110" i="18"/>
  <c r="G153" i="18" s="1"/>
  <c r="G104" i="18"/>
  <c r="G147" i="18" s="1"/>
  <c r="G114" i="18"/>
  <c r="G157" i="18" s="1"/>
  <c r="G93" i="18"/>
  <c r="G136" i="18" s="1"/>
  <c r="G99" i="18"/>
  <c r="G142" i="18" s="1"/>
  <c r="G96" i="18"/>
  <c r="G139" i="18" s="1"/>
  <c r="G95" i="18"/>
  <c r="G138" i="18" s="1"/>
  <c r="G109" i="18"/>
  <c r="G152" i="18" s="1"/>
  <c r="G106" i="18"/>
  <c r="G149" i="18" s="1"/>
  <c r="G103" i="18"/>
  <c r="G146" i="18" s="1"/>
  <c r="G113" i="18"/>
  <c r="G156" i="18" s="1"/>
  <c r="G90" i="18"/>
  <c r="G133" i="18" s="1"/>
  <c r="G105" i="18"/>
  <c r="G148" i="18" s="1"/>
  <c r="G108" i="18"/>
  <c r="G151" i="18" s="1"/>
  <c r="G92" i="18"/>
  <c r="G135" i="18" s="1"/>
  <c r="G112" i="18"/>
  <c r="G155" i="18" s="1"/>
  <c r="G100" i="18"/>
  <c r="G143" i="18" s="1"/>
  <c r="G97" i="18"/>
  <c r="G140" i="18" s="1"/>
  <c r="G94" i="18"/>
  <c r="G137" i="18" s="1"/>
  <c r="G115" i="18"/>
  <c r="G158" i="18" s="1"/>
  <c r="G116" i="18"/>
  <c r="G159" i="18" s="1"/>
  <c r="M61" i="13"/>
  <c r="G35" i="18" l="1"/>
  <c r="G1213" i="13"/>
  <c r="G1215" i="13" s="1"/>
  <c r="F36" i="18"/>
  <c r="M62" i="13"/>
  <c r="G36" i="18" l="1"/>
  <c r="F208" i="18"/>
  <c r="M497" i="13"/>
  <c r="M64" i="13"/>
  <c r="M65" i="13" l="1"/>
  <c r="O1183" i="13"/>
  <c r="O1181" i="13"/>
  <c r="M498" i="13"/>
  <c r="M499" i="13" l="1"/>
  <c r="M66" i="13"/>
  <c r="M500" i="13" l="1"/>
  <c r="M67" i="13"/>
  <c r="M1120" i="13" l="1"/>
  <c r="M69" i="13"/>
  <c r="H54" i="13"/>
  <c r="M871" i="13" s="1"/>
  <c r="M554" i="13" l="1"/>
  <c r="K54" i="13"/>
  <c r="H55" i="13"/>
  <c r="K55" i="13" l="1"/>
  <c r="M610" i="13"/>
  <c r="M927" i="13"/>
  <c r="H56" i="13"/>
  <c r="H57" i="13" s="1"/>
  <c r="H58" i="13" s="1"/>
  <c r="M778" i="13" l="1"/>
  <c r="M1095" i="13"/>
  <c r="H59" i="13"/>
  <c r="K58" i="13"/>
  <c r="M983" i="13"/>
  <c r="K56" i="13"/>
  <c r="M666" i="13"/>
  <c r="H60" i="13" l="1"/>
  <c r="H61" i="13" s="1"/>
  <c r="H62" i="13" s="1"/>
  <c r="H63" i="13" s="1"/>
  <c r="M1114" i="13" s="1"/>
  <c r="M890" i="13"/>
  <c r="M722" i="13"/>
  <c r="M1039" i="13"/>
  <c r="K57" i="13"/>
  <c r="H64" i="13" l="1"/>
  <c r="H65" i="13" s="1"/>
  <c r="M1142" i="13" s="1"/>
  <c r="M797" i="13"/>
  <c r="M741" i="13"/>
  <c r="K63" i="13"/>
  <c r="M573" i="13"/>
  <c r="K59" i="13"/>
  <c r="H66" i="13" l="1"/>
  <c r="H67" i="13" s="1"/>
  <c r="H68" i="13" s="1"/>
  <c r="K68" i="13" s="1"/>
  <c r="M946" i="13"/>
  <c r="M629" i="13"/>
  <c r="K60" i="13"/>
  <c r="H69" i="13" l="1"/>
  <c r="H73" i="13" s="1"/>
  <c r="H74" i="13" s="1"/>
  <c r="H75" i="13" s="1"/>
  <c r="H76" i="13" s="1"/>
  <c r="H77" i="13" s="1"/>
  <c r="N103" i="13" s="1"/>
  <c r="M1002" i="13"/>
  <c r="M685" i="13"/>
  <c r="K61" i="13"/>
  <c r="M833" i="13" l="1"/>
  <c r="N97" i="13"/>
  <c r="N94" i="13"/>
  <c r="N99" i="13"/>
  <c r="N100" i="13"/>
  <c r="N93" i="13"/>
  <c r="H78" i="13"/>
  <c r="H79" i="13" s="1"/>
  <c r="H80" i="13" s="1"/>
  <c r="H81" i="13" s="1"/>
  <c r="H82" i="13" s="1"/>
  <c r="H83" i="13" s="1"/>
  <c r="H84" i="13" s="1"/>
  <c r="H85" i="13" s="1"/>
  <c r="H86" i="13" s="1"/>
  <c r="H87" i="13" s="1"/>
  <c r="N101" i="13"/>
  <c r="N95" i="13"/>
  <c r="M1058" i="13"/>
  <c r="K62" i="13"/>
  <c r="R103" i="13" l="1"/>
  <c r="V103" i="13"/>
  <c r="H88" i="13"/>
  <c r="H89" i="13" s="1"/>
  <c r="H90" i="13" s="1"/>
  <c r="H91" i="13" s="1"/>
  <c r="H92" i="13" s="1"/>
  <c r="P97" i="13"/>
  <c r="N96" i="13"/>
  <c r="N102" i="13"/>
  <c r="K64" i="13"/>
  <c r="Z103" i="13" l="1"/>
  <c r="H93" i="13"/>
  <c r="H94" i="13" s="1"/>
  <c r="H95" i="13" s="1"/>
  <c r="H96" i="13" s="1"/>
  <c r="R97" i="13"/>
  <c r="R99" i="13"/>
  <c r="K65" i="13"/>
  <c r="H97" i="13" l="1"/>
  <c r="K97" i="13" s="1"/>
  <c r="R100" i="13"/>
  <c r="K66" i="13"/>
  <c r="H98" i="13" l="1"/>
  <c r="H99" i="13" s="1"/>
  <c r="H100" i="13" s="1"/>
  <c r="H101" i="13" s="1"/>
  <c r="R101" i="13"/>
  <c r="K67" i="13"/>
  <c r="H102" i="13" l="1"/>
  <c r="H103" i="13" s="1"/>
  <c r="R102" i="13"/>
  <c r="K69" i="13"/>
  <c r="M484" i="13" l="1"/>
  <c r="K103" i="13"/>
  <c r="H109" i="13"/>
  <c r="P93" i="13"/>
  <c r="V99" i="13"/>
  <c r="M415" i="13" l="1"/>
  <c r="H111" i="13"/>
  <c r="H115" i="13" s="1"/>
  <c r="V100" i="13"/>
  <c r="P94" i="13"/>
  <c r="M537" i="13" l="1"/>
  <c r="M303" i="13"/>
  <c r="M854" i="13"/>
  <c r="H116" i="13"/>
  <c r="H117" i="13" s="1"/>
  <c r="N131" i="13"/>
  <c r="V101" i="13"/>
  <c r="P95" i="13"/>
  <c r="M304" i="13" l="1"/>
  <c r="M855" i="13"/>
  <c r="M538" i="13"/>
  <c r="V102" i="13"/>
  <c r="P96" i="13"/>
  <c r="M305" i="13"/>
  <c r="M856" i="13"/>
  <c r="M539" i="13"/>
  <c r="H118" i="13"/>
  <c r="R93" i="13" l="1"/>
  <c r="Z99" i="13"/>
  <c r="M540" i="13"/>
  <c r="M306" i="13"/>
  <c r="M857" i="13"/>
  <c r="H119" i="13"/>
  <c r="R94" i="13" l="1"/>
  <c r="Z100" i="13"/>
  <c r="M541" i="13"/>
  <c r="M858" i="13"/>
  <c r="M307" i="13"/>
  <c r="H120" i="13"/>
  <c r="Z101" i="13" l="1"/>
  <c r="R95" i="13"/>
  <c r="M859" i="13"/>
  <c r="M308" i="13"/>
  <c r="M542" i="13"/>
  <c r="H121" i="13"/>
  <c r="Z102" i="13" l="1"/>
  <c r="R96" i="13"/>
  <c r="M860" i="13"/>
  <c r="M309" i="13"/>
  <c r="M543" i="13"/>
  <c r="H122" i="13"/>
  <c r="N98" i="13" l="1"/>
  <c r="O64" i="13"/>
  <c r="K93" i="13"/>
  <c r="O54" i="13"/>
  <c r="O59" i="13"/>
  <c r="M861" i="13"/>
  <c r="M544" i="13"/>
  <c r="M310" i="13"/>
  <c r="H123" i="13"/>
  <c r="R98" i="13" l="1"/>
  <c r="K94" i="13"/>
  <c r="O55" i="13"/>
  <c r="O65" i="13"/>
  <c r="O60" i="13"/>
  <c r="M311" i="13"/>
  <c r="M545" i="13"/>
  <c r="M862" i="13"/>
  <c r="H124" i="13"/>
  <c r="V98" i="13" l="1"/>
  <c r="K95" i="13"/>
  <c r="O56" i="13"/>
  <c r="O61" i="13"/>
  <c r="O66" i="13"/>
  <c r="M546" i="13"/>
  <c r="M863" i="13"/>
  <c r="M312" i="13"/>
  <c r="H125" i="13"/>
  <c r="Z98" i="13" l="1"/>
  <c r="K96" i="13"/>
  <c r="O57" i="13"/>
  <c r="O62" i="13"/>
  <c r="O67" i="13"/>
  <c r="M547" i="13"/>
  <c r="M313" i="13"/>
  <c r="M864" i="13"/>
  <c r="H126" i="13"/>
  <c r="O58" i="13" l="1"/>
  <c r="O63" i="13"/>
  <c r="O68" i="13"/>
  <c r="K98" i="13"/>
  <c r="O69" i="13"/>
  <c r="M865" i="13"/>
  <c r="M314" i="13"/>
  <c r="M548" i="13"/>
  <c r="H127" i="13"/>
  <c r="K99" i="13" l="1"/>
  <c r="M480" i="13"/>
  <c r="M315" i="13"/>
  <c r="M549" i="13"/>
  <c r="M866" i="13"/>
  <c r="H128" i="13"/>
  <c r="K100" i="13" l="1"/>
  <c r="M481" i="13"/>
  <c r="M550" i="13"/>
  <c r="M867" i="13"/>
  <c r="M316" i="13"/>
  <c r="H129" i="13"/>
  <c r="K101" i="13" l="1"/>
  <c r="M482" i="13"/>
  <c r="M868" i="13"/>
  <c r="M317" i="13"/>
  <c r="M551" i="13"/>
  <c r="H130" i="13"/>
  <c r="M483" i="13" l="1"/>
  <c r="K102" i="13"/>
  <c r="M318" i="13"/>
  <c r="M552" i="13"/>
  <c r="M869" i="13"/>
  <c r="P131" i="13"/>
  <c r="H131" i="13"/>
  <c r="Q554" i="13" l="1"/>
  <c r="Q871" i="13"/>
  <c r="M207" i="13"/>
  <c r="M891" i="13"/>
  <c r="M319" i="13"/>
  <c r="K131" i="13"/>
  <c r="O485" i="13"/>
  <c r="O502" i="13" s="1"/>
  <c r="H133" i="13"/>
  <c r="M593" i="13" l="1"/>
  <c r="N149" i="13"/>
  <c r="M321" i="13"/>
  <c r="M910" i="13"/>
  <c r="H134" i="13"/>
  <c r="M322" i="13" l="1"/>
  <c r="M594" i="13"/>
  <c r="M911" i="13"/>
  <c r="H135" i="13"/>
  <c r="M912" i="13" l="1"/>
  <c r="M323" i="13"/>
  <c r="M595" i="13"/>
  <c r="H136" i="13"/>
  <c r="M324" i="13" l="1"/>
  <c r="M596" i="13"/>
  <c r="M913" i="13"/>
  <c r="H137" i="13"/>
  <c r="M597" i="13" l="1"/>
  <c r="M325" i="13"/>
  <c r="M914" i="13"/>
  <c r="H138" i="13"/>
  <c r="M915" i="13" l="1"/>
  <c r="M326" i="13"/>
  <c r="M598" i="13"/>
  <c r="H139" i="13"/>
  <c r="M327" i="13" l="1"/>
  <c r="M916" i="13"/>
  <c r="M599" i="13"/>
  <c r="H140" i="13"/>
  <c r="M917" i="13" l="1"/>
  <c r="M600" i="13"/>
  <c r="M328" i="13"/>
  <c r="H141" i="13"/>
  <c r="M601" i="13" l="1"/>
  <c r="M329" i="13"/>
  <c r="M918" i="13"/>
  <c r="H142" i="13"/>
  <c r="M330" i="13" l="1"/>
  <c r="M602" i="13"/>
  <c r="M919" i="13"/>
  <c r="H143" i="13"/>
  <c r="M331" i="13" l="1"/>
  <c r="M603" i="13"/>
  <c r="M920" i="13"/>
  <c r="H144" i="13"/>
  <c r="M332" i="13" l="1"/>
  <c r="M604" i="13"/>
  <c r="M921" i="13"/>
  <c r="H145" i="13"/>
  <c r="M333" i="13" l="1"/>
  <c r="M922" i="13"/>
  <c r="M605" i="13"/>
  <c r="H146" i="13"/>
  <c r="M606" i="13" l="1"/>
  <c r="M923" i="13"/>
  <c r="M334" i="13"/>
  <c r="H147" i="13"/>
  <c r="M607" i="13" l="1"/>
  <c r="M924" i="13"/>
  <c r="M335" i="13"/>
  <c r="H148" i="13"/>
  <c r="M608" i="13" l="1"/>
  <c r="P149" i="13"/>
  <c r="M336" i="13"/>
  <c r="M925" i="13"/>
  <c r="H149" i="13"/>
  <c r="M337" i="13" l="1"/>
  <c r="K149" i="13"/>
  <c r="O207" i="13"/>
  <c r="Q610" i="13"/>
  <c r="Q927" i="13"/>
  <c r="M947" i="13"/>
  <c r="M630" i="13"/>
  <c r="O486" i="13"/>
  <c r="O503" i="13" s="1"/>
  <c r="H151" i="13"/>
  <c r="M966" i="13" l="1"/>
  <c r="N167" i="13"/>
  <c r="M649" i="13"/>
  <c r="M339" i="13"/>
  <c r="H152" i="13"/>
  <c r="M340" i="13" l="1"/>
  <c r="M650" i="13"/>
  <c r="M967" i="13"/>
  <c r="H153" i="13"/>
  <c r="M341" i="13" l="1"/>
  <c r="M651" i="13"/>
  <c r="M968" i="13"/>
  <c r="H154" i="13"/>
  <c r="M652" i="13" l="1"/>
  <c r="M969" i="13"/>
  <c r="M342" i="13"/>
  <c r="H155" i="13"/>
  <c r="M343" i="13" l="1"/>
  <c r="M970" i="13"/>
  <c r="M653" i="13"/>
  <c r="H156" i="13"/>
  <c r="M654" i="13" l="1"/>
  <c r="M344" i="13"/>
  <c r="M971" i="13"/>
  <c r="H157" i="13"/>
  <c r="M655" i="13" l="1"/>
  <c r="M972" i="13"/>
  <c r="M345" i="13"/>
  <c r="H158" i="13"/>
  <c r="M656" i="13" l="1"/>
  <c r="M973" i="13"/>
  <c r="M346" i="13"/>
  <c r="H159" i="13"/>
  <c r="M974" i="13" l="1"/>
  <c r="M347" i="13"/>
  <c r="M657" i="13"/>
  <c r="H160" i="13"/>
  <c r="M975" i="13" l="1"/>
  <c r="M348" i="13"/>
  <c r="M658" i="13"/>
  <c r="H161" i="13"/>
  <c r="M976" i="13" l="1"/>
  <c r="M349" i="13"/>
  <c r="M659" i="13"/>
  <c r="H162" i="13"/>
  <c r="M977" i="13" l="1"/>
  <c r="M350" i="13"/>
  <c r="M660" i="13"/>
  <c r="H163" i="13"/>
  <c r="M351" i="13" l="1"/>
  <c r="M978" i="13"/>
  <c r="M661" i="13"/>
  <c r="H164" i="13"/>
  <c r="M352" i="13" l="1"/>
  <c r="M662" i="13"/>
  <c r="M979" i="13"/>
  <c r="H165" i="13"/>
  <c r="M663" i="13" l="1"/>
  <c r="M980" i="13"/>
  <c r="M353" i="13"/>
  <c r="H166" i="13"/>
  <c r="P167" i="13" l="1"/>
  <c r="M664" i="13"/>
  <c r="M981" i="13"/>
  <c r="M354" i="13"/>
  <c r="H167" i="13"/>
  <c r="H169" i="13" s="1"/>
  <c r="M1022" i="13" s="1"/>
  <c r="N185" i="13" l="1"/>
  <c r="H170" i="13"/>
  <c r="Q666" i="13"/>
  <c r="M355" i="13"/>
  <c r="Q207" i="13"/>
  <c r="M686" i="13"/>
  <c r="Q983" i="13"/>
  <c r="M1003" i="13"/>
  <c r="K167" i="13"/>
  <c r="O487" i="13"/>
  <c r="O504" i="13" s="1"/>
  <c r="H171" i="13" l="1"/>
  <c r="M1023" i="13"/>
  <c r="H172" i="13" l="1"/>
  <c r="M1024" i="13"/>
  <c r="H173" i="13" l="1"/>
  <c r="M1025" i="13"/>
  <c r="H174" i="13" l="1"/>
  <c r="M1026" i="13"/>
  <c r="H175" i="13" l="1"/>
  <c r="M1027" i="13"/>
  <c r="H176" i="13" l="1"/>
  <c r="M1028" i="13"/>
  <c r="H177" i="13" l="1"/>
  <c r="M1029" i="13"/>
  <c r="H178" i="13" l="1"/>
  <c r="M1030" i="13"/>
  <c r="H179" i="13" l="1"/>
  <c r="M1031" i="13"/>
  <c r="H180" i="13" l="1"/>
  <c r="M1032" i="13"/>
  <c r="H181" i="13" l="1"/>
  <c r="M1033" i="13"/>
  <c r="H182" i="13" l="1"/>
  <c r="M1034" i="13"/>
  <c r="H183" i="13" l="1"/>
  <c r="M1035" i="13"/>
  <c r="H184" i="13" l="1"/>
  <c r="M1036" i="13"/>
  <c r="M1037" i="13" l="1"/>
  <c r="P185" i="13"/>
  <c r="H185" i="13"/>
  <c r="Q1039" i="13" l="1"/>
  <c r="M1059" i="13"/>
  <c r="S207" i="13"/>
  <c r="O488" i="13"/>
  <c r="H187" i="13"/>
  <c r="M1078" i="13" s="1"/>
  <c r="K185" i="13"/>
  <c r="M742" i="13"/>
  <c r="M761" i="13" l="1"/>
  <c r="N203" i="13"/>
  <c r="H188" i="13"/>
  <c r="M1079" i="13" s="1"/>
  <c r="M705" i="13"/>
  <c r="M357" i="13"/>
  <c r="M762" i="13" l="1"/>
  <c r="M358" i="13"/>
  <c r="M706" i="13"/>
  <c r="H189" i="13"/>
  <c r="M1080" i="13" s="1"/>
  <c r="M763" i="13" l="1"/>
  <c r="M707" i="13"/>
  <c r="H190" i="13"/>
  <c r="M1081" i="13" s="1"/>
  <c r="M359" i="13"/>
  <c r="O505" i="13"/>
  <c r="M764" i="13" l="1"/>
  <c r="M708" i="13"/>
  <c r="M360" i="13"/>
  <c r="H191" i="13"/>
  <c r="M1082" i="13" s="1"/>
  <c r="M765" i="13" l="1"/>
  <c r="H192" i="13"/>
  <c r="M1083" i="13" s="1"/>
  <c r="M709" i="13"/>
  <c r="M361" i="13"/>
  <c r="M766" i="13" l="1"/>
  <c r="H193" i="13"/>
  <c r="M1084" i="13" s="1"/>
  <c r="M362" i="13"/>
  <c r="M710" i="13"/>
  <c r="M767" i="13" l="1"/>
  <c r="H194" i="13"/>
  <c r="M1085" i="13" s="1"/>
  <c r="M363" i="13"/>
  <c r="M711" i="13"/>
  <c r="M768" i="13" l="1"/>
  <c r="H195" i="13"/>
  <c r="M1086" i="13" s="1"/>
  <c r="M364" i="13"/>
  <c r="M712" i="13"/>
  <c r="M769" i="13" l="1"/>
  <c r="H196" i="13"/>
  <c r="M1087" i="13" s="1"/>
  <c r="M713" i="13"/>
  <c r="M365" i="13"/>
  <c r="M770" i="13" l="1"/>
  <c r="H197" i="13"/>
  <c r="M1088" i="13" s="1"/>
  <c r="M366" i="13"/>
  <c r="M714" i="13"/>
  <c r="M771" i="13" l="1"/>
  <c r="H198" i="13"/>
  <c r="M1089" i="13" s="1"/>
  <c r="M367" i="13"/>
  <c r="M715" i="13"/>
  <c r="M772" i="13" l="1"/>
  <c r="H199" i="13"/>
  <c r="M1090" i="13" s="1"/>
  <c r="M716" i="13"/>
  <c r="M368" i="13"/>
  <c r="M773" i="13" l="1"/>
  <c r="M369" i="13"/>
  <c r="H200" i="13"/>
  <c r="M1091" i="13" s="1"/>
  <c r="M717" i="13"/>
  <c r="M774" i="13" l="1"/>
  <c r="M718" i="13"/>
  <c r="M370" i="13"/>
  <c r="H201" i="13"/>
  <c r="M1092" i="13" s="1"/>
  <c r="M775" i="13" l="1"/>
  <c r="M371" i="13"/>
  <c r="M719" i="13"/>
  <c r="H202" i="13"/>
  <c r="M1093" i="13" s="1"/>
  <c r="M776" i="13" l="1"/>
  <c r="P203" i="13"/>
  <c r="H203" i="13"/>
  <c r="M372" i="13"/>
  <c r="M720" i="13"/>
  <c r="Q1095" i="13" l="1"/>
  <c r="M1115" i="13"/>
  <c r="O489" i="13"/>
  <c r="O506" i="13" s="1"/>
  <c r="H205" i="13"/>
  <c r="M373" i="13"/>
  <c r="M798" i="13"/>
  <c r="U207" i="13"/>
  <c r="Q778" i="13"/>
  <c r="K203" i="13"/>
  <c r="Q722" i="13"/>
  <c r="M375" i="13" l="1"/>
  <c r="M393" i="13"/>
  <c r="O206" i="13"/>
  <c r="H206" i="13"/>
  <c r="M376" i="13" l="1"/>
  <c r="M394" i="13"/>
  <c r="K206" i="13"/>
  <c r="H207" i="13"/>
  <c r="M377" i="13" l="1"/>
  <c r="K207" i="13"/>
  <c r="H209" i="13"/>
  <c r="M206" i="13"/>
  <c r="M379" i="13" l="1"/>
  <c r="O303" i="13"/>
  <c r="M556" i="13"/>
  <c r="M873" i="13"/>
  <c r="N225" i="13"/>
  <c r="H210" i="13"/>
  <c r="M380" i="13" l="1"/>
  <c r="O304" i="13"/>
  <c r="M557" i="13"/>
  <c r="M874" i="13"/>
  <c r="H211" i="13"/>
  <c r="M381" i="13" l="1"/>
  <c r="H212" i="13"/>
  <c r="O305" i="13"/>
  <c r="M875" i="13"/>
  <c r="M558" i="13"/>
  <c r="M382" i="13" l="1"/>
  <c r="M876" i="13"/>
  <c r="O306" i="13"/>
  <c r="M559" i="13"/>
  <c r="H213" i="13"/>
  <c r="M383" i="13" l="1"/>
  <c r="M877" i="13"/>
  <c r="M560" i="13"/>
  <c r="O307" i="13"/>
  <c r="H214" i="13"/>
  <c r="M384" i="13" l="1"/>
  <c r="O308" i="13"/>
  <c r="M878" i="13"/>
  <c r="M561" i="13"/>
  <c r="H215" i="13"/>
  <c r="M385" i="13" l="1"/>
  <c r="M562" i="13"/>
  <c r="M879" i="13"/>
  <c r="H216" i="13"/>
  <c r="O309" i="13"/>
  <c r="M386" i="13" l="1"/>
  <c r="M880" i="13"/>
  <c r="M563" i="13"/>
  <c r="O310" i="13"/>
  <c r="H217" i="13"/>
  <c r="M387" i="13" l="1"/>
  <c r="M881" i="13"/>
  <c r="M564" i="13"/>
  <c r="H218" i="13"/>
  <c r="O311" i="13"/>
  <c r="M388" i="13" l="1"/>
  <c r="H219" i="13"/>
  <c r="M882" i="13"/>
  <c r="M565" i="13"/>
  <c r="O312" i="13"/>
  <c r="M389" i="13" l="1"/>
  <c r="M883" i="13"/>
  <c r="H220" i="13"/>
  <c r="O313" i="13"/>
  <c r="M566" i="13"/>
  <c r="M390" i="13" l="1"/>
  <c r="M567" i="13"/>
  <c r="O314" i="13"/>
  <c r="M884" i="13"/>
  <c r="H221" i="13"/>
  <c r="M391" i="13" l="1"/>
  <c r="M885" i="13"/>
  <c r="M568" i="13"/>
  <c r="O315" i="13"/>
  <c r="H222" i="13"/>
  <c r="O316" i="13" l="1"/>
  <c r="M886" i="13"/>
  <c r="M569" i="13"/>
  <c r="H223" i="13"/>
  <c r="M570" i="13" l="1"/>
  <c r="H224" i="13"/>
  <c r="M887" i="13"/>
  <c r="O317" i="13"/>
  <c r="M888" i="13" l="1"/>
  <c r="M571" i="13"/>
  <c r="H225" i="13"/>
  <c r="P225" i="13"/>
  <c r="O318" i="13"/>
  <c r="K225" i="13" l="1"/>
  <c r="Q891" i="13"/>
  <c r="Q573" i="13"/>
  <c r="O319" i="13"/>
  <c r="Q485" i="13"/>
  <c r="Q502" i="13" s="1"/>
  <c r="Q890" i="13"/>
  <c r="H227" i="13"/>
  <c r="M301" i="13"/>
  <c r="M929" i="13" l="1"/>
  <c r="N243" i="13"/>
  <c r="H228" i="13"/>
  <c r="O321" i="13"/>
  <c r="M612" i="13"/>
  <c r="M613" i="13" l="1"/>
  <c r="H229" i="13"/>
  <c r="O322" i="13"/>
  <c r="M930" i="13"/>
  <c r="M931" i="13" l="1"/>
  <c r="H230" i="13"/>
  <c r="O323" i="13"/>
  <c r="M614" i="13"/>
  <c r="H231" i="13" l="1"/>
  <c r="M615" i="13"/>
  <c r="M932" i="13"/>
  <c r="O324" i="13"/>
  <c r="H232" i="13" l="1"/>
  <c r="M933" i="13"/>
  <c r="M616" i="13"/>
  <c r="O325" i="13"/>
  <c r="H233" i="13" l="1"/>
  <c r="O326" i="13"/>
  <c r="M617" i="13"/>
  <c r="M934" i="13"/>
  <c r="H234" i="13" l="1"/>
  <c r="M935" i="13"/>
  <c r="O327" i="13"/>
  <c r="M618" i="13"/>
  <c r="H235" i="13" l="1"/>
  <c r="O328" i="13"/>
  <c r="M619" i="13"/>
  <c r="M936" i="13"/>
  <c r="H236" i="13" l="1"/>
  <c r="M620" i="13"/>
  <c r="M937" i="13"/>
  <c r="O329" i="13"/>
  <c r="H237" i="13" l="1"/>
  <c r="M938" i="13"/>
  <c r="O330" i="13"/>
  <c r="M621" i="13"/>
  <c r="O331" i="13" l="1"/>
  <c r="M939" i="13"/>
  <c r="M622" i="13"/>
  <c r="H238" i="13"/>
  <c r="O332" i="13" l="1"/>
  <c r="M623" i="13"/>
  <c r="M940" i="13"/>
  <c r="H239" i="13"/>
  <c r="H240" i="13" l="1"/>
  <c r="O333" i="13"/>
  <c r="M941" i="13"/>
  <c r="M624" i="13"/>
  <c r="H241" i="13" l="1"/>
  <c r="O334" i="13"/>
  <c r="M625" i="13"/>
  <c r="M942" i="13"/>
  <c r="O335" i="13" l="1"/>
  <c r="M626" i="13"/>
  <c r="M943" i="13"/>
  <c r="H242" i="13"/>
  <c r="M944" i="13" l="1"/>
  <c r="M627" i="13"/>
  <c r="P243" i="13"/>
  <c r="H243" i="13"/>
  <c r="O336" i="13"/>
  <c r="O301" i="13" l="1"/>
  <c r="K243" i="13"/>
  <c r="Q486" i="13"/>
  <c r="Q503" i="13" s="1"/>
  <c r="Q629" i="13"/>
  <c r="Q946" i="13"/>
  <c r="O337" i="13"/>
  <c r="H245" i="13"/>
  <c r="Q947" i="13"/>
  <c r="Q630" i="13"/>
  <c r="M668" i="13" l="1"/>
  <c r="M985" i="13"/>
  <c r="H246" i="13"/>
  <c r="N261" i="13"/>
  <c r="O339" i="13"/>
  <c r="H247" i="13" l="1"/>
  <c r="M986" i="13"/>
  <c r="M669" i="13"/>
  <c r="O340" i="13"/>
  <c r="H248" i="13" l="1"/>
  <c r="O341" i="13"/>
  <c r="M987" i="13"/>
  <c r="M670" i="13"/>
  <c r="M988" i="13" l="1"/>
  <c r="O342" i="13"/>
  <c r="M671" i="13"/>
  <c r="H249" i="13"/>
  <c r="M672" i="13" l="1"/>
  <c r="M989" i="13"/>
  <c r="O343" i="13"/>
  <c r="H250" i="13"/>
  <c r="O344" i="13" l="1"/>
  <c r="M990" i="13"/>
  <c r="M673" i="13"/>
  <c r="H251" i="13"/>
  <c r="M991" i="13" l="1"/>
  <c r="M674" i="13"/>
  <c r="O345" i="13"/>
  <c r="H252" i="13"/>
  <c r="M992" i="13" l="1"/>
  <c r="M675" i="13"/>
  <c r="O346" i="13"/>
  <c r="H253" i="13"/>
  <c r="O347" i="13" l="1"/>
  <c r="M676" i="13"/>
  <c r="M993" i="13"/>
  <c r="H254" i="13"/>
  <c r="M994" i="13" l="1"/>
  <c r="M677" i="13"/>
  <c r="O348" i="13"/>
  <c r="H255" i="13"/>
  <c r="M995" i="13" l="1"/>
  <c r="O349" i="13"/>
  <c r="M678" i="13"/>
  <c r="H256" i="13"/>
  <c r="M679" i="13" l="1"/>
  <c r="O350" i="13"/>
  <c r="M996" i="13"/>
  <c r="H257" i="13"/>
  <c r="H258" i="13" l="1"/>
  <c r="M997" i="13"/>
  <c r="O351" i="13"/>
  <c r="M680" i="13"/>
  <c r="H259" i="13" l="1"/>
  <c r="O352" i="13"/>
  <c r="M998" i="13"/>
  <c r="M681" i="13"/>
  <c r="H260" i="13" l="1"/>
  <c r="O353" i="13"/>
  <c r="M999" i="13"/>
  <c r="M682" i="13"/>
  <c r="P261" i="13" l="1"/>
  <c r="O354" i="13"/>
  <c r="H261" i="13"/>
  <c r="M1000" i="13"/>
  <c r="M683" i="13"/>
  <c r="Q301" i="13" l="1"/>
  <c r="Q1002" i="13"/>
  <c r="Q487" i="13"/>
  <c r="Q504" i="13" s="1"/>
  <c r="Q1003" i="13"/>
  <c r="O355" i="13"/>
  <c r="H263" i="13"/>
  <c r="Q685" i="13"/>
  <c r="Q686" i="13"/>
  <c r="K261" i="13"/>
  <c r="M724" i="13" l="1"/>
  <c r="M1041" i="13"/>
  <c r="N279" i="13"/>
  <c r="H264" i="13"/>
  <c r="O357" i="13"/>
  <c r="M725" i="13" l="1"/>
  <c r="H265" i="13"/>
  <c r="M1042" i="13"/>
  <c r="O358" i="13"/>
  <c r="M726" i="13" l="1"/>
  <c r="H266" i="13"/>
  <c r="M1043" i="13"/>
  <c r="O359" i="13"/>
  <c r="M727" i="13" l="1"/>
  <c r="M1044" i="13"/>
  <c r="O360" i="13"/>
  <c r="H267" i="13"/>
  <c r="M728" i="13" l="1"/>
  <c r="O361" i="13"/>
  <c r="M1045" i="13"/>
  <c r="H268" i="13"/>
  <c r="M729" i="13" l="1"/>
  <c r="M1046" i="13"/>
  <c r="O362" i="13"/>
  <c r="H269" i="13"/>
  <c r="M730" i="13" l="1"/>
  <c r="M1047" i="13"/>
  <c r="O363" i="13"/>
  <c r="H270" i="13"/>
  <c r="M731" i="13" l="1"/>
  <c r="M1048" i="13"/>
  <c r="O364" i="13"/>
  <c r="H271" i="13"/>
  <c r="M732" i="13" l="1"/>
  <c r="M1049" i="13"/>
  <c r="O365" i="13"/>
  <c r="H272" i="13"/>
  <c r="M733" i="13" l="1"/>
  <c r="M1050" i="13"/>
  <c r="O366" i="13"/>
  <c r="H273" i="13"/>
  <c r="M734" i="13" l="1"/>
  <c r="M1051" i="13"/>
  <c r="O367" i="13"/>
  <c r="H274" i="13"/>
  <c r="M735" i="13" l="1"/>
  <c r="O368" i="13"/>
  <c r="M1052" i="13"/>
  <c r="H275" i="13"/>
  <c r="M736" i="13" l="1"/>
  <c r="M1053" i="13"/>
  <c r="O369" i="13"/>
  <c r="H276" i="13"/>
  <c r="M737" i="13" l="1"/>
  <c r="O370" i="13"/>
  <c r="M1054" i="13"/>
  <c r="H277" i="13"/>
  <c r="M738" i="13" l="1"/>
  <c r="M1055" i="13"/>
  <c r="O371" i="13"/>
  <c r="H278" i="13"/>
  <c r="M739" i="13" l="1"/>
  <c r="O372" i="13"/>
  <c r="H279" i="13"/>
  <c r="P279" i="13"/>
  <c r="M1056" i="13"/>
  <c r="Q742" i="13" l="1"/>
  <c r="H281" i="13"/>
  <c r="M1097" i="13" s="1"/>
  <c r="H299" i="13"/>
  <c r="Q1059" i="13"/>
  <c r="Q741" i="13"/>
  <c r="S301" i="13"/>
  <c r="Q1058" i="13"/>
  <c r="O373" i="13"/>
  <c r="Q488" i="13"/>
  <c r="Q505" i="13" s="1"/>
  <c r="K279" i="13"/>
  <c r="O393" i="13" l="1"/>
  <c r="O300" i="13"/>
  <c r="H300" i="13"/>
  <c r="H282" i="13"/>
  <c r="M1098" i="13" s="1"/>
  <c r="N297" i="13"/>
  <c r="O375" i="13"/>
  <c r="M780" i="13"/>
  <c r="M781" i="13" l="1"/>
  <c r="O376" i="13"/>
  <c r="H283" i="13"/>
  <c r="M1099" i="13" s="1"/>
  <c r="O394" i="13"/>
  <c r="K300" i="13"/>
  <c r="H301" i="13"/>
  <c r="M782" i="13" l="1"/>
  <c r="H284" i="13"/>
  <c r="M1100" i="13" s="1"/>
  <c r="O377" i="13"/>
  <c r="K301" i="13"/>
  <c r="M300" i="13"/>
  <c r="H303" i="13"/>
  <c r="K303" i="13" l="1"/>
  <c r="H304" i="13"/>
  <c r="M783" i="13"/>
  <c r="H285" i="13"/>
  <c r="M1101" i="13" s="1"/>
  <c r="O378" i="13"/>
  <c r="M784" i="13" l="1"/>
  <c r="H286" i="13"/>
  <c r="M1102" i="13" s="1"/>
  <c r="O379" i="13"/>
  <c r="K304" i="13"/>
  <c r="H305" i="13"/>
  <c r="M785" i="13" l="1"/>
  <c r="H287" i="13"/>
  <c r="M1103" i="13" s="1"/>
  <c r="O380" i="13"/>
  <c r="K305" i="13"/>
  <c r="H306" i="13"/>
  <c r="M786" i="13" l="1"/>
  <c r="H288" i="13"/>
  <c r="M1104" i="13" s="1"/>
  <c r="O381" i="13"/>
  <c r="K306" i="13"/>
  <c r="H307" i="13"/>
  <c r="M787" i="13" l="1"/>
  <c r="H289" i="13"/>
  <c r="M1105" i="13" s="1"/>
  <c r="O382" i="13"/>
  <c r="K307" i="13"/>
  <c r="H308" i="13"/>
  <c r="M788" i="13" l="1"/>
  <c r="H290" i="13"/>
  <c r="M1106" i="13" s="1"/>
  <c r="O383" i="13"/>
  <c r="K308" i="13"/>
  <c r="H309" i="13"/>
  <c r="M789" i="13" l="1"/>
  <c r="H291" i="13"/>
  <c r="M1107" i="13" s="1"/>
  <c r="O384" i="13"/>
  <c r="K309" i="13"/>
  <c r="H310" i="13"/>
  <c r="M790" i="13" l="1"/>
  <c r="H292" i="13"/>
  <c r="M1108" i="13" s="1"/>
  <c r="O385" i="13"/>
  <c r="K310" i="13"/>
  <c r="H311" i="13"/>
  <c r="M791" i="13" l="1"/>
  <c r="H293" i="13"/>
  <c r="M1109" i="13" s="1"/>
  <c r="O386" i="13"/>
  <c r="K311" i="13"/>
  <c r="H312" i="13"/>
  <c r="M792" i="13" l="1"/>
  <c r="H294" i="13"/>
  <c r="M1110" i="13" s="1"/>
  <c r="O387" i="13"/>
  <c r="H313" i="13"/>
  <c r="K312" i="13"/>
  <c r="K313" i="13" l="1"/>
  <c r="H314" i="13"/>
  <c r="M793" i="13"/>
  <c r="H295" i="13"/>
  <c r="M1111" i="13" s="1"/>
  <c r="O388" i="13"/>
  <c r="M794" i="13" l="1"/>
  <c r="H296" i="13"/>
  <c r="M1112" i="13" s="1"/>
  <c r="O389" i="13"/>
  <c r="K314" i="13"/>
  <c r="H315" i="13"/>
  <c r="M795" i="13" l="1"/>
  <c r="H297" i="13"/>
  <c r="P297" i="13"/>
  <c r="O390" i="13"/>
  <c r="K315" i="13"/>
  <c r="H316" i="13"/>
  <c r="Q1114" i="13" l="1"/>
  <c r="Q1115" i="13"/>
  <c r="K316" i="13"/>
  <c r="H317" i="13"/>
  <c r="Q798" i="13"/>
  <c r="K297" i="13"/>
  <c r="O391" i="13"/>
  <c r="U301" i="13"/>
  <c r="K317" i="13" l="1"/>
  <c r="H318" i="13"/>
  <c r="K318" i="13" l="1"/>
  <c r="H319" i="13"/>
  <c r="Q489" i="13" l="1"/>
  <c r="Q506" i="13" s="1"/>
  <c r="M396" i="13"/>
  <c r="H321" i="13"/>
  <c r="K319" i="13"/>
  <c r="K321" i="13" l="1"/>
  <c r="H322" i="13"/>
  <c r="K322" i="13" l="1"/>
  <c r="H323" i="13"/>
  <c r="K323" i="13" l="1"/>
  <c r="H324" i="13"/>
  <c r="K324" i="13" l="1"/>
  <c r="H325" i="13"/>
  <c r="K325" i="13" l="1"/>
  <c r="H326" i="13"/>
  <c r="K326" i="13" l="1"/>
  <c r="H327" i="13"/>
  <c r="K327" i="13" l="1"/>
  <c r="H328" i="13"/>
  <c r="K328" i="13" l="1"/>
  <c r="H329" i="13"/>
  <c r="H330" i="13" l="1"/>
  <c r="K329" i="13"/>
  <c r="K330" i="13" l="1"/>
  <c r="H331" i="13"/>
  <c r="K331" i="13" l="1"/>
  <c r="H332" i="13"/>
  <c r="K332" i="13" l="1"/>
  <c r="H333" i="13"/>
  <c r="K333" i="13" l="1"/>
  <c r="H334" i="13"/>
  <c r="K334" i="13" l="1"/>
  <c r="H335" i="13"/>
  <c r="K335" i="13" l="1"/>
  <c r="H336" i="13"/>
  <c r="H337" i="13" l="1"/>
  <c r="K336" i="13"/>
  <c r="M397" i="13" l="1"/>
  <c r="U630" i="13"/>
  <c r="K337" i="13"/>
  <c r="H339" i="13"/>
  <c r="K339" i="13" l="1"/>
  <c r="H340" i="13"/>
  <c r="H341" i="13" l="1"/>
  <c r="K340" i="13"/>
  <c r="K341" i="13" l="1"/>
  <c r="H342" i="13"/>
  <c r="K342" i="13" l="1"/>
  <c r="H343" i="13"/>
  <c r="K343" i="13" l="1"/>
  <c r="H344" i="13"/>
  <c r="K344" i="13" l="1"/>
  <c r="H345" i="13"/>
  <c r="K345" i="13" l="1"/>
  <c r="H346" i="13"/>
  <c r="K346" i="13" l="1"/>
  <c r="H347" i="13"/>
  <c r="K347" i="13" l="1"/>
  <c r="H348" i="13"/>
  <c r="K348" i="13" l="1"/>
  <c r="H349" i="13"/>
  <c r="K349" i="13" l="1"/>
  <c r="H350" i="13"/>
  <c r="K350" i="13" l="1"/>
  <c r="H351" i="13"/>
  <c r="K351" i="13" l="1"/>
  <c r="H352" i="13"/>
  <c r="K352" i="13" l="1"/>
  <c r="H353" i="13"/>
  <c r="K353" i="13" l="1"/>
  <c r="H354" i="13"/>
  <c r="K354" i="13" l="1"/>
  <c r="H355" i="13"/>
  <c r="M398" i="13" l="1"/>
  <c r="K355" i="13"/>
  <c r="H357" i="13"/>
  <c r="U686" i="13"/>
  <c r="K357" i="13" l="1"/>
  <c r="H358" i="13"/>
  <c r="H359" i="13" l="1"/>
  <c r="K358" i="13"/>
  <c r="K359" i="13" l="1"/>
  <c r="H360" i="13"/>
  <c r="K360" i="13" l="1"/>
  <c r="H361" i="13"/>
  <c r="K361" i="13" l="1"/>
  <c r="H362" i="13"/>
  <c r="K362" i="13" l="1"/>
  <c r="H363" i="13"/>
  <c r="K363" i="13" l="1"/>
  <c r="H364" i="13"/>
  <c r="K364" i="13" l="1"/>
  <c r="H365" i="13"/>
  <c r="K365" i="13" l="1"/>
  <c r="H366" i="13"/>
  <c r="K366" i="13" l="1"/>
  <c r="H367" i="13"/>
  <c r="K367" i="13" l="1"/>
  <c r="H368" i="13"/>
  <c r="K368" i="13" l="1"/>
  <c r="H369" i="13"/>
  <c r="K369" i="13" l="1"/>
  <c r="H370" i="13"/>
  <c r="H371" i="13" l="1"/>
  <c r="K370" i="13"/>
  <c r="K371" i="13" l="1"/>
  <c r="H372" i="13"/>
  <c r="H373" i="13" l="1"/>
  <c r="K372" i="13"/>
  <c r="H375" i="13" l="1"/>
  <c r="M399" i="13"/>
  <c r="H393" i="13"/>
  <c r="K373" i="13"/>
  <c r="H394" i="13" l="1"/>
  <c r="K393" i="13"/>
  <c r="O414" i="13"/>
  <c r="H376" i="13"/>
  <c r="K375" i="13"/>
  <c r="H377" i="13" l="1"/>
  <c r="K376" i="13"/>
  <c r="H396" i="13"/>
  <c r="K394" i="13"/>
  <c r="U891" i="13" l="1"/>
  <c r="M1117" i="13"/>
  <c r="K396" i="13"/>
  <c r="N401" i="13"/>
  <c r="H397" i="13"/>
  <c r="M800" i="13"/>
  <c r="P98" i="13"/>
  <c r="H378" i="13"/>
  <c r="K377" i="13"/>
  <c r="Q1117" i="13" l="1"/>
  <c r="U947" i="13"/>
  <c r="Q800" i="13"/>
  <c r="H398" i="13"/>
  <c r="K397" i="13"/>
  <c r="T98" i="13"/>
  <c r="H379" i="13"/>
  <c r="K378" i="13"/>
  <c r="U1117" i="13" l="1"/>
  <c r="U1003" i="13"/>
  <c r="U800" i="13"/>
  <c r="X98" i="13"/>
  <c r="H399" i="13"/>
  <c r="K398" i="13"/>
  <c r="H380" i="13"/>
  <c r="K379" i="13"/>
  <c r="Y1117" i="13" l="1"/>
  <c r="U1059" i="13"/>
  <c r="H400" i="13"/>
  <c r="AB98" i="13"/>
  <c r="Y800" i="13"/>
  <c r="K399" i="13"/>
  <c r="H381" i="13"/>
  <c r="K380" i="13"/>
  <c r="AC1117" i="13" l="1"/>
  <c r="U1115" i="13"/>
  <c r="H382" i="13"/>
  <c r="K381" i="13"/>
  <c r="K400" i="13"/>
  <c r="AC800" i="13"/>
  <c r="U798" i="13"/>
  <c r="H401" i="13"/>
  <c r="M1191" i="13" s="1"/>
  <c r="P401" i="13"/>
  <c r="AG1117" i="13" l="1"/>
  <c r="AG800" i="13"/>
  <c r="R818" i="13"/>
  <c r="R824" i="13"/>
  <c r="Q1133" i="13"/>
  <c r="Q1123" i="13"/>
  <c r="Q1137" i="13"/>
  <c r="O508" i="13"/>
  <c r="Q1135" i="13"/>
  <c r="K401" i="13"/>
  <c r="AD98" i="13" s="1"/>
  <c r="H406" i="13"/>
  <c r="Q1125" i="13"/>
  <c r="O491" i="13"/>
  <c r="R827" i="13"/>
  <c r="Q1129" i="13"/>
  <c r="R830" i="13"/>
  <c r="R806" i="13"/>
  <c r="Q1139" i="13"/>
  <c r="R812" i="13"/>
  <c r="O463" i="13"/>
  <c r="R815" i="13"/>
  <c r="R821" i="13"/>
  <c r="Q1131" i="13"/>
  <c r="Q1127" i="13"/>
  <c r="R809" i="13"/>
  <c r="H383" i="13"/>
  <c r="K382" i="13"/>
  <c r="H384" i="13" l="1"/>
  <c r="K383" i="13"/>
  <c r="M409" i="13"/>
  <c r="O408" i="13"/>
  <c r="H407" i="13"/>
  <c r="H408" i="13" l="1"/>
  <c r="M408" i="13"/>
  <c r="H385" i="13"/>
  <c r="K384" i="13"/>
  <c r="K385" i="13" l="1"/>
  <c r="H386" i="13"/>
  <c r="O409" i="13"/>
  <c r="H409" i="13"/>
  <c r="U1191" i="13" s="1"/>
  <c r="K408" i="13"/>
  <c r="K409" i="13" l="1"/>
  <c r="M414" i="13"/>
  <c r="O415" i="13" s="1"/>
  <c r="H414" i="13"/>
  <c r="K386" i="13"/>
  <c r="H387" i="13"/>
  <c r="Q501" i="13" l="1"/>
  <c r="Q497" i="13"/>
  <c r="Q498" i="13"/>
  <c r="K414" i="13"/>
  <c r="H415" i="13"/>
  <c r="Q499" i="13"/>
  <c r="Q500" i="13"/>
  <c r="H388" i="13"/>
  <c r="K387" i="13"/>
  <c r="H389" i="13" l="1"/>
  <c r="K388" i="13"/>
  <c r="K415" i="13"/>
  <c r="H422" i="13"/>
  <c r="H423" i="13" l="1"/>
  <c r="O432" i="13"/>
  <c r="M452" i="13"/>
  <c r="H390" i="13"/>
  <c r="K389" i="13"/>
  <c r="K390" i="13" l="1"/>
  <c r="H391" i="13"/>
  <c r="M453" i="13"/>
  <c r="H424" i="13"/>
  <c r="O433" i="13"/>
  <c r="H425" i="13" l="1"/>
  <c r="M454" i="13"/>
  <c r="O434" i="13"/>
  <c r="M400" i="13"/>
  <c r="K391" i="13"/>
  <c r="H426" i="13" l="1"/>
  <c r="M455" i="13"/>
  <c r="O435" i="13"/>
  <c r="H427" i="13" l="1"/>
  <c r="M456" i="13"/>
  <c r="O436" i="13"/>
  <c r="H428" i="13" l="1"/>
  <c r="M457" i="13"/>
  <c r="O437" i="13"/>
  <c r="H429" i="13" l="1"/>
  <c r="M458" i="13"/>
  <c r="O438" i="13"/>
  <c r="H430" i="13" l="1"/>
  <c r="M459" i="13"/>
  <c r="O439" i="13"/>
  <c r="H431" i="13" l="1"/>
  <c r="O440" i="13"/>
  <c r="M460" i="13"/>
  <c r="M461" i="13" l="1"/>
  <c r="O441" i="13"/>
  <c r="H432" i="13"/>
  <c r="H433" i="13" l="1"/>
  <c r="K432" i="13"/>
  <c r="O452" i="13"/>
  <c r="H434" i="13" l="1"/>
  <c r="O453" i="13"/>
  <c r="K433" i="13"/>
  <c r="H435" i="13" l="1"/>
  <c r="O454" i="13"/>
  <c r="K434" i="13"/>
  <c r="H436" i="13" l="1"/>
  <c r="K435" i="13"/>
  <c r="O455" i="13"/>
  <c r="K436" i="13" l="1"/>
  <c r="H437" i="13"/>
  <c r="O456" i="13"/>
  <c r="H438" i="13" l="1"/>
  <c r="O457" i="13"/>
  <c r="K437" i="13"/>
  <c r="H439" i="13" l="1"/>
  <c r="O458" i="13"/>
  <c r="K438" i="13"/>
  <c r="H440" i="13" l="1"/>
  <c r="O459" i="13"/>
  <c r="K439" i="13"/>
  <c r="H441" i="13" l="1"/>
  <c r="K440" i="13"/>
  <c r="O460" i="13"/>
  <c r="O461" i="13" l="1"/>
  <c r="H442" i="13"/>
  <c r="H443" i="13" s="1"/>
  <c r="H444" i="13" s="1"/>
  <c r="H445" i="13" s="1"/>
  <c r="H446" i="13" s="1"/>
  <c r="H447" i="13" s="1"/>
  <c r="H448" i="13" s="1"/>
  <c r="H449" i="13" s="1"/>
  <c r="H450" i="13" s="1"/>
  <c r="H451" i="13" s="1"/>
  <c r="H452" i="13" s="1"/>
  <c r="K441" i="13"/>
  <c r="H453" i="13" l="1"/>
  <c r="N462" i="13"/>
  <c r="K452" i="13"/>
  <c r="H454" i="13" l="1"/>
  <c r="K453" i="13"/>
  <c r="H455" i="13" l="1"/>
  <c r="K454" i="13"/>
  <c r="H456" i="13" l="1"/>
  <c r="K455" i="13"/>
  <c r="H457" i="13" l="1"/>
  <c r="K456" i="13"/>
  <c r="H458" i="13" l="1"/>
  <c r="K457" i="13"/>
  <c r="H459" i="13" l="1"/>
  <c r="K458" i="13"/>
  <c r="H460" i="13" l="1"/>
  <c r="K459" i="13"/>
  <c r="H461" i="13" l="1"/>
  <c r="P462" i="13"/>
  <c r="K460" i="13"/>
  <c r="K461" i="13" l="1"/>
  <c r="H462" i="13"/>
  <c r="H463" i="13" l="1"/>
  <c r="K462" i="13"/>
  <c r="M463" i="13"/>
  <c r="H468" i="13" l="1"/>
  <c r="M513" i="13"/>
  <c r="K463" i="13"/>
  <c r="O470" i="13" l="1"/>
  <c r="H469" i="13"/>
  <c r="Q470" i="13" l="1"/>
  <c r="H470" i="13"/>
  <c r="K470" i="13" l="1"/>
  <c r="O513" i="13"/>
  <c r="H475" i="13"/>
  <c r="H476" i="13" l="1"/>
  <c r="O480" i="13"/>
  <c r="O481" i="13" l="1"/>
  <c r="H477" i="13"/>
  <c r="H478" i="13" l="1"/>
  <c r="O482" i="13"/>
  <c r="H479" i="13" l="1"/>
  <c r="O483" i="13"/>
  <c r="O484" i="13" l="1"/>
  <c r="H480" i="13"/>
  <c r="H481" i="13" l="1"/>
  <c r="K480" i="13"/>
  <c r="M485" i="13"/>
  <c r="H482" i="13" l="1"/>
  <c r="M486" i="13"/>
  <c r="K481" i="13"/>
  <c r="H483" i="13" l="1"/>
  <c r="M487" i="13"/>
  <c r="K482" i="13"/>
  <c r="H484" i="13" l="1"/>
  <c r="K483" i="13"/>
  <c r="M488" i="13"/>
  <c r="K484" i="13" l="1"/>
  <c r="M489" i="13"/>
  <c r="H485" i="13"/>
  <c r="H486" i="13" l="1"/>
  <c r="K485" i="13"/>
  <c r="N490" i="13"/>
  <c r="H487" i="13" l="1"/>
  <c r="K486" i="13"/>
  <c r="H488" i="13" l="1"/>
  <c r="K487" i="13"/>
  <c r="H489" i="13" l="1"/>
  <c r="K488" i="13"/>
  <c r="P490" i="13"/>
  <c r="K489" i="13" l="1"/>
  <c r="H490" i="13"/>
  <c r="K490" i="13" l="1"/>
  <c r="H491" i="13"/>
  <c r="M491" i="13"/>
  <c r="K491" i="13" l="1"/>
  <c r="Q513" i="13"/>
  <c r="H496" i="13"/>
  <c r="O501" i="13" l="1"/>
  <c r="O497" i="13"/>
  <c r="O499" i="13"/>
  <c r="O500" i="13"/>
  <c r="H497" i="13"/>
  <c r="O498" i="13"/>
  <c r="M502" i="13" l="1"/>
  <c r="K497" i="13"/>
  <c r="H498" i="13"/>
  <c r="K498" i="13" l="1"/>
  <c r="H499" i="13"/>
  <c r="M503" i="13"/>
  <c r="H500" i="13" l="1"/>
  <c r="K499" i="13"/>
  <c r="M504" i="13"/>
  <c r="H501" i="13" l="1"/>
  <c r="K500" i="13"/>
  <c r="M505" i="13"/>
  <c r="K501" i="13" l="1"/>
  <c r="H502" i="13"/>
  <c r="M506" i="13"/>
  <c r="H503" i="13" l="1"/>
  <c r="K502" i="13"/>
  <c r="N507" i="13"/>
  <c r="H504" i="13" l="1"/>
  <c r="K503" i="13"/>
  <c r="H505" i="13" l="1"/>
  <c r="K504" i="13"/>
  <c r="H506" i="13" l="1"/>
  <c r="K505" i="13"/>
  <c r="P507" i="13"/>
  <c r="H507" i="13" l="1"/>
  <c r="K506" i="13"/>
  <c r="H508" i="13" l="1"/>
  <c r="M508" i="13"/>
  <c r="K507" i="13"/>
  <c r="S513" i="13" l="1"/>
  <c r="K508" i="13"/>
  <c r="H513" i="13"/>
  <c r="M1196" i="13" l="1"/>
  <c r="M1202" i="13"/>
  <c r="K513" i="13"/>
  <c r="H520" i="13"/>
  <c r="H521" i="13" l="1"/>
  <c r="O556" i="13"/>
  <c r="O537" i="13"/>
  <c r="O538" i="13" l="1"/>
  <c r="H522" i="13"/>
  <c r="O557" i="13"/>
  <c r="H523" i="13" l="1"/>
  <c r="O558" i="13"/>
  <c r="O539" i="13"/>
  <c r="H524" i="13" l="1"/>
  <c r="O559" i="13"/>
  <c r="O540" i="13"/>
  <c r="H525" i="13" l="1"/>
  <c r="O541" i="13"/>
  <c r="O560" i="13"/>
  <c r="H526" i="13" l="1"/>
  <c r="O542" i="13"/>
  <c r="O561" i="13"/>
  <c r="O543" i="13" l="1"/>
  <c r="O562" i="13"/>
  <c r="H527" i="13"/>
  <c r="O563" i="13" l="1"/>
  <c r="O544" i="13"/>
  <c r="H528" i="13"/>
  <c r="H529" i="13" l="1"/>
  <c r="O564" i="13"/>
  <c r="O545" i="13"/>
  <c r="O565" i="13" l="1"/>
  <c r="O546" i="13"/>
  <c r="H530" i="13"/>
  <c r="H531" i="13" l="1"/>
  <c r="O547" i="13"/>
  <c r="O566" i="13"/>
  <c r="H532" i="13" l="1"/>
  <c r="O548" i="13"/>
  <c r="O567" i="13"/>
  <c r="O549" i="13" l="1"/>
  <c r="O568" i="13"/>
  <c r="H533" i="13"/>
  <c r="H534" i="13" l="1"/>
  <c r="O569" i="13"/>
  <c r="O550" i="13"/>
  <c r="H535" i="13" l="1"/>
  <c r="O570" i="13"/>
  <c r="O551" i="13"/>
  <c r="H537" i="13" l="1"/>
  <c r="O571" i="13"/>
  <c r="O552" i="13"/>
  <c r="H538" i="13" l="1"/>
  <c r="N553" i="13"/>
  <c r="K537" i="13"/>
  <c r="H539" i="13" l="1"/>
  <c r="K538" i="13"/>
  <c r="K539" i="13" l="1"/>
  <c r="H540" i="13"/>
  <c r="K540" i="13" l="1"/>
  <c r="H541" i="13"/>
  <c r="K541" i="13" l="1"/>
  <c r="H542" i="13"/>
  <c r="H543" i="13" l="1"/>
  <c r="K542" i="13"/>
  <c r="K543" i="13" l="1"/>
  <c r="H544" i="13"/>
  <c r="H545" i="13" l="1"/>
  <c r="K544" i="13"/>
  <c r="H546" i="13" l="1"/>
  <c r="K545" i="13"/>
  <c r="K546" i="13" l="1"/>
  <c r="H547" i="13"/>
  <c r="H548" i="13" l="1"/>
  <c r="K547" i="13"/>
  <c r="H549" i="13" l="1"/>
  <c r="K548" i="13"/>
  <c r="H550" i="13" l="1"/>
  <c r="K549" i="13"/>
  <c r="H551" i="13" l="1"/>
  <c r="K550" i="13"/>
  <c r="H552" i="13" l="1"/>
  <c r="K551" i="13"/>
  <c r="P553" i="13" l="1"/>
  <c r="K552" i="13"/>
  <c r="H553" i="13"/>
  <c r="K553" i="13" l="1"/>
  <c r="O554" i="13"/>
  <c r="H554" i="13"/>
  <c r="H556" i="13" l="1"/>
  <c r="K554" i="13"/>
  <c r="H557" i="13" l="1"/>
  <c r="K556" i="13"/>
  <c r="N572" i="13"/>
  <c r="H558" i="13" l="1"/>
  <c r="K557" i="13"/>
  <c r="K558" i="13" l="1"/>
  <c r="H559" i="13"/>
  <c r="H560" i="13" l="1"/>
  <c r="K559" i="13"/>
  <c r="H561" i="13" l="1"/>
  <c r="K560" i="13"/>
  <c r="H562" i="13" l="1"/>
  <c r="K561" i="13"/>
  <c r="H563" i="13" l="1"/>
  <c r="K562" i="13"/>
  <c r="K563" i="13" l="1"/>
  <c r="H564" i="13"/>
  <c r="H565" i="13" l="1"/>
  <c r="K564" i="13"/>
  <c r="K565" i="13" l="1"/>
  <c r="H566" i="13"/>
  <c r="K566" i="13" l="1"/>
  <c r="H567" i="13"/>
  <c r="K567" i="13" l="1"/>
  <c r="H568" i="13"/>
  <c r="K568" i="13" l="1"/>
  <c r="H569" i="13"/>
  <c r="K569" i="13" l="1"/>
  <c r="H570" i="13"/>
  <c r="K570" i="13" l="1"/>
  <c r="H571" i="13"/>
  <c r="K571" i="13" l="1"/>
  <c r="H572" i="13"/>
  <c r="P572" i="13"/>
  <c r="K572" i="13" l="1"/>
  <c r="H573" i="13"/>
  <c r="O573" i="13"/>
  <c r="H576" i="13" l="1"/>
  <c r="H574" i="13"/>
  <c r="O800" i="13" s="1"/>
  <c r="K573" i="13"/>
  <c r="O593" i="13" l="1"/>
  <c r="O612" i="13"/>
  <c r="H577" i="13"/>
  <c r="O594" i="13" l="1"/>
  <c r="O613" i="13"/>
  <c r="H578" i="13"/>
  <c r="O614" i="13" l="1"/>
  <c r="O595" i="13"/>
  <c r="H579" i="13"/>
  <c r="O615" i="13" l="1"/>
  <c r="O596" i="13"/>
  <c r="H580" i="13"/>
  <c r="O616" i="13" l="1"/>
  <c r="O597" i="13"/>
  <c r="H581" i="13"/>
  <c r="H582" i="13" l="1"/>
  <c r="O617" i="13"/>
  <c r="O598" i="13"/>
  <c r="H583" i="13" l="1"/>
  <c r="O618" i="13"/>
  <c r="O599" i="13"/>
  <c r="O600" i="13" l="1"/>
  <c r="O619" i="13"/>
  <c r="H584" i="13"/>
  <c r="H585" i="13" l="1"/>
  <c r="O620" i="13"/>
  <c r="O601" i="13"/>
  <c r="O621" i="13" l="1"/>
  <c r="O602" i="13"/>
  <c r="H586" i="13"/>
  <c r="O622" i="13" l="1"/>
  <c r="O603" i="13"/>
  <c r="H587" i="13"/>
  <c r="O623" i="13" l="1"/>
  <c r="H588" i="13"/>
  <c r="O604" i="13"/>
  <c r="O605" i="13" l="1"/>
  <c r="H589" i="13"/>
  <c r="O624" i="13"/>
  <c r="O625" i="13" l="1"/>
  <c r="O606" i="13"/>
  <c r="H590" i="13"/>
  <c r="O607" i="13" l="1"/>
  <c r="O626" i="13"/>
  <c r="H591" i="13"/>
  <c r="O627" i="13" l="1"/>
  <c r="H593" i="13"/>
  <c r="O608" i="13"/>
  <c r="N609" i="13" l="1"/>
  <c r="H594" i="13"/>
  <c r="K593" i="13"/>
  <c r="H595" i="13" l="1"/>
  <c r="K594" i="13"/>
  <c r="H596" i="13" l="1"/>
  <c r="K595" i="13"/>
  <c r="K596" i="13" l="1"/>
  <c r="H597" i="13"/>
  <c r="K597" i="13" l="1"/>
  <c r="H598" i="13"/>
  <c r="H599" i="13" l="1"/>
  <c r="K598" i="13"/>
  <c r="K599" i="13" l="1"/>
  <c r="H600" i="13"/>
  <c r="H601" i="13" l="1"/>
  <c r="K600" i="13"/>
  <c r="H602" i="13" l="1"/>
  <c r="K601" i="13"/>
  <c r="H603" i="13" l="1"/>
  <c r="K602" i="13"/>
  <c r="H604" i="13" l="1"/>
  <c r="K603" i="13"/>
  <c r="H605" i="13" l="1"/>
  <c r="K604" i="13"/>
  <c r="H606" i="13" l="1"/>
  <c r="K605" i="13"/>
  <c r="H607" i="13" l="1"/>
  <c r="K606" i="13"/>
  <c r="H608" i="13" l="1"/>
  <c r="K607" i="13"/>
  <c r="K608" i="13" l="1"/>
  <c r="H609" i="13"/>
  <c r="P609" i="13"/>
  <c r="O610" i="13" l="1"/>
  <c r="K609" i="13"/>
  <c r="H610" i="13"/>
  <c r="H612" i="13" l="1"/>
  <c r="K610" i="13"/>
  <c r="O630" i="13"/>
  <c r="H613" i="13" l="1"/>
  <c r="K612" i="13"/>
  <c r="N628" i="13"/>
  <c r="K613" i="13" l="1"/>
  <c r="H614" i="13"/>
  <c r="K614" i="13" l="1"/>
  <c r="H615" i="13"/>
  <c r="H616" i="13" l="1"/>
  <c r="K615" i="13"/>
  <c r="H617" i="13" l="1"/>
  <c r="K616" i="13"/>
  <c r="H618" i="13" l="1"/>
  <c r="K617" i="13"/>
  <c r="K618" i="13" l="1"/>
  <c r="H619" i="13"/>
  <c r="H620" i="13" l="1"/>
  <c r="K619" i="13"/>
  <c r="H621" i="13" l="1"/>
  <c r="K620" i="13"/>
  <c r="K621" i="13" l="1"/>
  <c r="H622" i="13"/>
  <c r="H623" i="13" l="1"/>
  <c r="K622" i="13"/>
  <c r="K623" i="13" l="1"/>
  <c r="H624" i="13"/>
  <c r="K624" i="13" l="1"/>
  <c r="H625" i="13"/>
  <c r="H626" i="13" l="1"/>
  <c r="K625" i="13"/>
  <c r="K626" i="13" l="1"/>
  <c r="H627" i="13"/>
  <c r="P628" i="13" l="1"/>
  <c r="H628" i="13"/>
  <c r="K627" i="13"/>
  <c r="O629" i="13" l="1"/>
  <c r="K628" i="13"/>
  <c r="H629" i="13"/>
  <c r="K629" i="13" l="1"/>
  <c r="S630" i="13"/>
  <c r="H630" i="13"/>
  <c r="S800" i="13" l="1"/>
  <c r="K630" i="13"/>
  <c r="H632" i="13"/>
  <c r="O668" i="13" l="1"/>
  <c r="O649" i="13"/>
  <c r="H633" i="13"/>
  <c r="O669" i="13" l="1"/>
  <c r="O650" i="13"/>
  <c r="H634" i="13"/>
  <c r="O670" i="13" l="1"/>
  <c r="O651" i="13"/>
  <c r="H635" i="13"/>
  <c r="O671" i="13" l="1"/>
  <c r="O652" i="13"/>
  <c r="H636" i="13"/>
  <c r="H637" i="13" l="1"/>
  <c r="O672" i="13"/>
  <c r="O653" i="13"/>
  <c r="H638" i="13" l="1"/>
  <c r="O654" i="13"/>
  <c r="O673" i="13"/>
  <c r="H639" i="13" l="1"/>
  <c r="O674" i="13"/>
  <c r="O655" i="13"/>
  <c r="H640" i="13" l="1"/>
  <c r="O656" i="13"/>
  <c r="O675" i="13"/>
  <c r="O676" i="13" l="1"/>
  <c r="O657" i="13"/>
  <c r="H641" i="13"/>
  <c r="O658" i="13" l="1"/>
  <c r="H642" i="13"/>
  <c r="O677" i="13"/>
  <c r="H643" i="13" l="1"/>
  <c r="O659" i="13"/>
  <c r="O678" i="13"/>
  <c r="O660" i="13" l="1"/>
  <c r="O679" i="13"/>
  <c r="H644" i="13"/>
  <c r="O661" i="13" l="1"/>
  <c r="O680" i="13"/>
  <c r="H645" i="13"/>
  <c r="O662" i="13" l="1"/>
  <c r="O681" i="13"/>
  <c r="H646" i="13"/>
  <c r="O663" i="13" l="1"/>
  <c r="O682" i="13"/>
  <c r="H647" i="13"/>
  <c r="O683" i="13" l="1"/>
  <c r="O664" i="13"/>
  <c r="H649" i="13"/>
  <c r="K649" i="13" l="1"/>
  <c r="N665" i="13"/>
  <c r="H650" i="13"/>
  <c r="H651" i="13" l="1"/>
  <c r="K650" i="13"/>
  <c r="H652" i="13" l="1"/>
  <c r="K651" i="13"/>
  <c r="H653" i="13" l="1"/>
  <c r="K652" i="13"/>
  <c r="K653" i="13" l="1"/>
  <c r="H654" i="13"/>
  <c r="K654" i="13" l="1"/>
  <c r="H655" i="13"/>
  <c r="H656" i="13" l="1"/>
  <c r="K655" i="13"/>
  <c r="H657" i="13" l="1"/>
  <c r="K656" i="13"/>
  <c r="H658" i="13" l="1"/>
  <c r="K657" i="13"/>
  <c r="H659" i="13" l="1"/>
  <c r="K658" i="13"/>
  <c r="H660" i="13" l="1"/>
  <c r="K659" i="13"/>
  <c r="H661" i="13" l="1"/>
  <c r="K660" i="13"/>
  <c r="H662" i="13" l="1"/>
  <c r="K661" i="13"/>
  <c r="H663" i="13" l="1"/>
  <c r="K662" i="13"/>
  <c r="H664" i="13" l="1"/>
  <c r="K663" i="13"/>
  <c r="K664" i="13" l="1"/>
  <c r="P665" i="13"/>
  <c r="H665" i="13"/>
  <c r="O666" i="13" l="1"/>
  <c r="K665" i="13"/>
  <c r="H666" i="13"/>
  <c r="H668" i="13" l="1"/>
  <c r="O686" i="13"/>
  <c r="K666" i="13"/>
  <c r="H669" i="13" l="1"/>
  <c r="K668" i="13"/>
  <c r="N684" i="13"/>
  <c r="K669" i="13" l="1"/>
  <c r="H670" i="13"/>
  <c r="K670" i="13" l="1"/>
  <c r="H671" i="13"/>
  <c r="K671" i="13" l="1"/>
  <c r="H672" i="13"/>
  <c r="H673" i="13" l="1"/>
  <c r="K672" i="13"/>
  <c r="H674" i="13" l="1"/>
  <c r="K673" i="13"/>
  <c r="H675" i="13" l="1"/>
  <c r="K674" i="13"/>
  <c r="H676" i="13" l="1"/>
  <c r="K675" i="13"/>
  <c r="H677" i="13" l="1"/>
  <c r="K676" i="13"/>
  <c r="K677" i="13" l="1"/>
  <c r="H678" i="13"/>
  <c r="K678" i="13" l="1"/>
  <c r="H679" i="13"/>
  <c r="K679" i="13" l="1"/>
  <c r="H680" i="13"/>
  <c r="K680" i="13" l="1"/>
  <c r="H681" i="13"/>
  <c r="K681" i="13" l="1"/>
  <c r="H682" i="13"/>
  <c r="K682" i="13" l="1"/>
  <c r="H683" i="13"/>
  <c r="K683" i="13" l="1"/>
  <c r="H684" i="13"/>
  <c r="P684" i="13"/>
  <c r="K684" i="13" l="1"/>
  <c r="H685" i="13"/>
  <c r="O685" i="13"/>
  <c r="K685" i="13" l="1"/>
  <c r="S686" i="13"/>
  <c r="H686" i="13"/>
  <c r="W800" i="13" l="1"/>
  <c r="H688" i="13"/>
  <c r="K686" i="13"/>
  <c r="O724" i="13" l="1"/>
  <c r="O705" i="13"/>
  <c r="H689" i="13"/>
  <c r="O725" i="13" l="1"/>
  <c r="H690" i="13"/>
  <c r="O706" i="13"/>
  <c r="O726" i="13" l="1"/>
  <c r="O707" i="13"/>
  <c r="H691" i="13"/>
  <c r="O727" i="13" l="1"/>
  <c r="H692" i="13"/>
  <c r="O708" i="13"/>
  <c r="O728" i="13" l="1"/>
  <c r="O709" i="13"/>
  <c r="H693" i="13"/>
  <c r="O729" i="13" l="1"/>
  <c r="H694" i="13"/>
  <c r="O710" i="13"/>
  <c r="O730" i="13" l="1"/>
  <c r="O711" i="13"/>
  <c r="H695" i="13"/>
  <c r="O731" i="13" l="1"/>
  <c r="O712" i="13"/>
  <c r="H696" i="13"/>
  <c r="O732" i="13" l="1"/>
  <c r="O713" i="13"/>
  <c r="H697" i="13"/>
  <c r="O733" i="13" l="1"/>
  <c r="O714" i="13"/>
  <c r="H698" i="13"/>
  <c r="O734" i="13" l="1"/>
  <c r="H699" i="13"/>
  <c r="O715" i="13"/>
  <c r="O735" i="13" l="1"/>
  <c r="O716" i="13"/>
  <c r="H700" i="13"/>
  <c r="O736" i="13" l="1"/>
  <c r="O717" i="13"/>
  <c r="H701" i="13"/>
  <c r="O737" i="13" l="1"/>
  <c r="H702" i="13"/>
  <c r="O718" i="13"/>
  <c r="O738" i="13" l="1"/>
  <c r="H703" i="13"/>
  <c r="O719" i="13"/>
  <c r="O739" i="13" l="1"/>
  <c r="O720" i="13"/>
  <c r="H705" i="13"/>
  <c r="H706" i="13" l="1"/>
  <c r="N721" i="13"/>
  <c r="K705" i="13"/>
  <c r="H707" i="13" l="1"/>
  <c r="K706" i="13"/>
  <c r="H708" i="13" l="1"/>
  <c r="K707" i="13"/>
  <c r="K708" i="13" l="1"/>
  <c r="H709" i="13"/>
  <c r="K709" i="13" l="1"/>
  <c r="H710" i="13"/>
  <c r="H711" i="13" l="1"/>
  <c r="K710" i="13"/>
  <c r="H712" i="13" l="1"/>
  <c r="K711" i="13"/>
  <c r="H713" i="13" l="1"/>
  <c r="K712" i="13"/>
  <c r="H714" i="13" l="1"/>
  <c r="K713" i="13"/>
  <c r="H715" i="13" l="1"/>
  <c r="K714" i="13"/>
  <c r="H716" i="13" l="1"/>
  <c r="K715" i="13"/>
  <c r="H717" i="13" l="1"/>
  <c r="K716" i="13"/>
  <c r="H718" i="13" l="1"/>
  <c r="K717" i="13"/>
  <c r="H719" i="13" l="1"/>
  <c r="K718" i="13"/>
  <c r="H720" i="13" l="1"/>
  <c r="K719" i="13"/>
  <c r="K720" i="13" l="1"/>
  <c r="P721" i="13"/>
  <c r="H721" i="13"/>
  <c r="K721" i="13" l="1"/>
  <c r="O722" i="13"/>
  <c r="H722" i="13"/>
  <c r="O742" i="13" l="1"/>
  <c r="H724" i="13"/>
  <c r="K722" i="13"/>
  <c r="N740" i="13" l="1"/>
  <c r="H725" i="13"/>
  <c r="K724" i="13"/>
  <c r="K725" i="13" l="1"/>
  <c r="H726" i="13"/>
  <c r="K726" i="13" l="1"/>
  <c r="H727" i="13"/>
  <c r="H728" i="13" l="1"/>
  <c r="K727" i="13"/>
  <c r="H729" i="13" l="1"/>
  <c r="K728" i="13"/>
  <c r="H730" i="13" l="1"/>
  <c r="K729" i="13"/>
  <c r="H731" i="13" l="1"/>
  <c r="K730" i="13"/>
  <c r="H732" i="13" l="1"/>
  <c r="K731" i="13"/>
  <c r="H733" i="13" l="1"/>
  <c r="K732" i="13"/>
  <c r="K733" i="13" l="1"/>
  <c r="H734" i="13"/>
  <c r="K734" i="13" l="1"/>
  <c r="H735" i="13"/>
  <c r="K735" i="13" l="1"/>
  <c r="H736" i="13"/>
  <c r="K736" i="13" l="1"/>
  <c r="H737" i="13"/>
  <c r="K737" i="13" l="1"/>
  <c r="H738" i="13"/>
  <c r="K738" i="13" l="1"/>
  <c r="H739" i="13"/>
  <c r="H740" i="13" l="1"/>
  <c r="K739" i="13"/>
  <c r="P740" i="13"/>
  <c r="H741" i="13" l="1"/>
  <c r="K740" i="13"/>
  <c r="O741" i="13"/>
  <c r="S742" i="13" l="1"/>
  <c r="K741" i="13"/>
  <c r="H742" i="13"/>
  <c r="K742" i="13" l="1"/>
  <c r="H744" i="13"/>
  <c r="AA800" i="13"/>
  <c r="O761" i="13" l="1"/>
  <c r="O780" i="13"/>
  <c r="H745" i="13"/>
  <c r="H746" i="13" l="1"/>
  <c r="O781" i="13"/>
  <c r="O762" i="13"/>
  <c r="H747" i="13" l="1"/>
  <c r="O763" i="13"/>
  <c r="O782" i="13"/>
  <c r="H748" i="13" l="1"/>
  <c r="O764" i="13"/>
  <c r="O783" i="13"/>
  <c r="O784" i="13" l="1"/>
  <c r="H749" i="13"/>
  <c r="O765" i="13"/>
  <c r="O766" i="13" l="1"/>
  <c r="H750" i="13"/>
  <c r="O785" i="13"/>
  <c r="O786" i="13" l="1"/>
  <c r="H751" i="13"/>
  <c r="O767" i="13"/>
  <c r="O787" i="13" l="1"/>
  <c r="H752" i="13"/>
  <c r="O768" i="13"/>
  <c r="H753" i="13" l="1"/>
  <c r="O769" i="13"/>
  <c r="O788" i="13"/>
  <c r="H754" i="13" l="1"/>
  <c r="O789" i="13"/>
  <c r="O770" i="13"/>
  <c r="H755" i="13" l="1"/>
  <c r="O771" i="13"/>
  <c r="O790" i="13"/>
  <c r="H756" i="13" l="1"/>
  <c r="O772" i="13"/>
  <c r="O791" i="13"/>
  <c r="H757" i="13" l="1"/>
  <c r="O792" i="13"/>
  <c r="O773" i="13"/>
  <c r="H758" i="13" l="1"/>
  <c r="O793" i="13"/>
  <c r="O774" i="13"/>
  <c r="H759" i="13" l="1"/>
  <c r="O775" i="13"/>
  <c r="O794" i="13"/>
  <c r="H761" i="13" l="1"/>
  <c r="O795" i="13"/>
  <c r="O776" i="13"/>
  <c r="H762" i="13" l="1"/>
  <c r="N777" i="13"/>
  <c r="K761" i="13"/>
  <c r="H763" i="13" l="1"/>
  <c r="K762" i="13"/>
  <c r="K763" i="13" l="1"/>
  <c r="H764" i="13"/>
  <c r="K764" i="13" l="1"/>
  <c r="H765" i="13"/>
  <c r="K765" i="13" l="1"/>
  <c r="H766" i="13"/>
  <c r="K766" i="13" l="1"/>
  <c r="H767" i="13"/>
  <c r="K767" i="13" l="1"/>
  <c r="H768" i="13"/>
  <c r="K768" i="13" l="1"/>
  <c r="H769" i="13"/>
  <c r="K769" i="13" l="1"/>
  <c r="H770" i="13"/>
  <c r="K770" i="13" l="1"/>
  <c r="H771" i="13"/>
  <c r="K771" i="13" l="1"/>
  <c r="H772" i="13"/>
  <c r="K772" i="13" l="1"/>
  <c r="H773" i="13"/>
  <c r="K773" i="13" l="1"/>
  <c r="H774" i="13"/>
  <c r="K774" i="13" l="1"/>
  <c r="H775" i="13"/>
  <c r="K775" i="13" l="1"/>
  <c r="H776" i="13"/>
  <c r="K776" i="13" l="1"/>
  <c r="H777" i="13"/>
  <c r="P777" i="13"/>
  <c r="K777" i="13" l="1"/>
  <c r="H778" i="13"/>
  <c r="O778" i="13"/>
  <c r="K778" i="13" l="1"/>
  <c r="H780" i="13"/>
  <c r="O798" i="13"/>
  <c r="N796" i="13" l="1"/>
  <c r="H781" i="13"/>
  <c r="K780" i="13"/>
  <c r="K781" i="13" l="1"/>
  <c r="H782" i="13"/>
  <c r="K782" i="13" l="1"/>
  <c r="H783" i="13"/>
  <c r="K783" i="13" l="1"/>
  <c r="H784" i="13"/>
  <c r="K784" i="13" l="1"/>
  <c r="H785" i="13"/>
  <c r="K785" i="13" l="1"/>
  <c r="H786" i="13"/>
  <c r="K786" i="13" l="1"/>
  <c r="H787" i="13"/>
  <c r="K787" i="13" l="1"/>
  <c r="H788" i="13"/>
  <c r="K788" i="13" l="1"/>
  <c r="H789" i="13"/>
  <c r="K789" i="13" l="1"/>
  <c r="H790" i="13"/>
  <c r="H791" i="13" l="1"/>
  <c r="K790" i="13"/>
  <c r="H792" i="13" l="1"/>
  <c r="K791" i="13"/>
  <c r="H793" i="13" l="1"/>
  <c r="K792" i="13"/>
  <c r="H794" i="13" l="1"/>
  <c r="K793" i="13"/>
  <c r="H795" i="13" l="1"/>
  <c r="K794" i="13"/>
  <c r="K795" i="13" l="1"/>
  <c r="H796" i="13"/>
  <c r="P796" i="13"/>
  <c r="K796" i="13" l="1"/>
  <c r="H797" i="13"/>
  <c r="O797" i="13"/>
  <c r="S798" i="13" l="1"/>
  <c r="H798" i="13"/>
  <c r="K797" i="13"/>
  <c r="AE800" i="13" l="1"/>
  <c r="H800" i="13"/>
  <c r="K798" i="13"/>
  <c r="M835" i="13" l="1"/>
  <c r="K800" i="13"/>
  <c r="H804" i="13"/>
  <c r="M806" i="13" l="1"/>
  <c r="H805" i="13"/>
  <c r="M1123" i="13" s="1"/>
  <c r="H806" i="13" l="1"/>
  <c r="O806" i="13"/>
  <c r="K806" i="13" l="1"/>
  <c r="M831" i="13"/>
  <c r="H807" i="13"/>
  <c r="H808" i="13" l="1"/>
  <c r="M809" i="13"/>
  <c r="O809" i="13" l="1"/>
  <c r="M1125" i="13"/>
  <c r="H809" i="13"/>
  <c r="K809" i="13" l="1"/>
  <c r="H810" i="13"/>
  <c r="O831" i="13"/>
  <c r="H811" i="13" l="1"/>
  <c r="M812" i="13"/>
  <c r="H812" i="13" l="1"/>
  <c r="M1127" i="13"/>
  <c r="O812" i="13"/>
  <c r="H813" i="13" l="1"/>
  <c r="Q831" i="13"/>
  <c r="K812" i="13"/>
  <c r="H814" i="13" l="1"/>
  <c r="M815" i="13"/>
  <c r="O815" i="13" l="1"/>
  <c r="H815" i="13"/>
  <c r="M1129" i="13"/>
  <c r="S831" i="13" l="1"/>
  <c r="K815" i="13"/>
  <c r="H816" i="13"/>
  <c r="M818" i="13" l="1"/>
  <c r="H817" i="13"/>
  <c r="M1131" i="13" l="1"/>
  <c r="H818" i="13"/>
  <c r="O818" i="13"/>
  <c r="H819" i="13" l="1"/>
  <c r="K818" i="13"/>
  <c r="U831" i="13"/>
  <c r="H820" i="13" l="1"/>
  <c r="M821" i="13"/>
  <c r="O821" i="13" l="1"/>
  <c r="H821" i="13"/>
  <c r="M1133" i="13"/>
  <c r="H822" i="13" l="1"/>
  <c r="W831" i="13"/>
  <c r="K821" i="13"/>
  <c r="H823" i="13" l="1"/>
  <c r="M824" i="13"/>
  <c r="O824" i="13" l="1"/>
  <c r="M1135" i="13"/>
  <c r="H824" i="13"/>
  <c r="Y831" i="13" l="1"/>
  <c r="K824" i="13"/>
  <c r="H825" i="13"/>
  <c r="H826" i="13" l="1"/>
  <c r="M827" i="13"/>
  <c r="M1137" i="13" l="1"/>
  <c r="O827" i="13"/>
  <c r="H827" i="13"/>
  <c r="K827" i="13" l="1"/>
  <c r="H828" i="13"/>
  <c r="AA831" i="13"/>
  <c r="M830" i="13" l="1"/>
  <c r="H829" i="13"/>
  <c r="M1139" i="13" l="1"/>
  <c r="H830" i="13"/>
  <c r="O830" i="13"/>
  <c r="K830" i="13" l="1"/>
  <c r="AC831" i="13"/>
  <c r="H831" i="13"/>
  <c r="H832" i="13" l="1"/>
  <c r="O835" i="13"/>
  <c r="K831" i="13"/>
  <c r="H833" i="13" l="1"/>
  <c r="O833" i="13"/>
  <c r="K833" i="13" l="1"/>
  <c r="Q835" i="13"/>
  <c r="H835" i="13"/>
  <c r="M1154" i="13" s="1"/>
  <c r="H837" i="13" l="1"/>
  <c r="K835" i="13"/>
  <c r="H838" i="13" l="1"/>
  <c r="O873" i="13"/>
  <c r="O854" i="13"/>
  <c r="H839" i="13" l="1"/>
  <c r="O855" i="13"/>
  <c r="O874" i="13"/>
  <c r="O856" i="13" l="1"/>
  <c r="O875" i="13"/>
  <c r="H840" i="13"/>
  <c r="O876" i="13" l="1"/>
  <c r="O857" i="13"/>
  <c r="H841" i="13"/>
  <c r="O858" i="13" l="1"/>
  <c r="H842" i="13"/>
  <c r="O877" i="13"/>
  <c r="O859" i="13" l="1"/>
  <c r="O878" i="13"/>
  <c r="H843" i="13"/>
  <c r="H844" i="13" l="1"/>
  <c r="O879" i="13"/>
  <c r="O860" i="13"/>
  <c r="O880" i="13" l="1"/>
  <c r="O861" i="13"/>
  <c r="H845" i="13"/>
  <c r="O881" i="13" l="1"/>
  <c r="H846" i="13"/>
  <c r="O862" i="13"/>
  <c r="H847" i="13" l="1"/>
  <c r="O863" i="13"/>
  <c r="O882" i="13"/>
  <c r="H848" i="13" l="1"/>
  <c r="O864" i="13"/>
  <c r="O883" i="13"/>
  <c r="O884" i="13" l="1"/>
  <c r="H849" i="13"/>
  <c r="O865" i="13"/>
  <c r="O866" i="13" l="1"/>
  <c r="H850" i="13"/>
  <c r="O885" i="13"/>
  <c r="H851" i="13" l="1"/>
  <c r="O867" i="13"/>
  <c r="O886" i="13"/>
  <c r="H852" i="13" l="1"/>
  <c r="O868" i="13"/>
  <c r="O887" i="13"/>
  <c r="O869" i="13" l="1"/>
  <c r="H854" i="13"/>
  <c r="O888" i="13"/>
  <c r="H855" i="13" l="1"/>
  <c r="K854" i="13"/>
  <c r="N870" i="13"/>
  <c r="K855" i="13" l="1"/>
  <c r="H856" i="13"/>
  <c r="H857" i="13" l="1"/>
  <c r="K856" i="13"/>
  <c r="H858" i="13" l="1"/>
  <c r="K857" i="13"/>
  <c r="K858" i="13" l="1"/>
  <c r="H859" i="13"/>
  <c r="K859" i="13" l="1"/>
  <c r="H860" i="13"/>
  <c r="H861" i="13" l="1"/>
  <c r="K860" i="13"/>
  <c r="H862" i="13" l="1"/>
  <c r="K861" i="13"/>
  <c r="H863" i="13" l="1"/>
  <c r="K862" i="13"/>
  <c r="K863" i="13" l="1"/>
  <c r="H864" i="13"/>
  <c r="H865" i="13" l="1"/>
  <c r="K864" i="13"/>
  <c r="H866" i="13" l="1"/>
  <c r="K865" i="13"/>
  <c r="H867" i="13" l="1"/>
  <c r="K866" i="13"/>
  <c r="K867" i="13" l="1"/>
  <c r="H868" i="13"/>
  <c r="K868" i="13" l="1"/>
  <c r="H869" i="13"/>
  <c r="P870" i="13" l="1"/>
  <c r="H870" i="13"/>
  <c r="K869" i="13"/>
  <c r="H871" i="13" l="1"/>
  <c r="O871" i="13"/>
  <c r="K870" i="13"/>
  <c r="K871" i="13" l="1"/>
  <c r="H873" i="13"/>
  <c r="O891" i="13"/>
  <c r="N889" i="13" l="1"/>
  <c r="H874" i="13"/>
  <c r="K873" i="13"/>
  <c r="K874" i="13" l="1"/>
  <c r="H875" i="13"/>
  <c r="K875" i="13" l="1"/>
  <c r="H876" i="13"/>
  <c r="H877" i="13" l="1"/>
  <c r="K876" i="13"/>
  <c r="H878" i="13" l="1"/>
  <c r="K877" i="13"/>
  <c r="H879" i="13" l="1"/>
  <c r="K878" i="13"/>
  <c r="K879" i="13" l="1"/>
  <c r="H880" i="13"/>
  <c r="K880" i="13" l="1"/>
  <c r="H881" i="13"/>
  <c r="H882" i="13" l="1"/>
  <c r="K881" i="13"/>
  <c r="K882" i="13" l="1"/>
  <c r="H883" i="13"/>
  <c r="K883" i="13" l="1"/>
  <c r="H884" i="13"/>
  <c r="H885" i="13" l="1"/>
  <c r="K884" i="13"/>
  <c r="H886" i="13" l="1"/>
  <c r="K885" i="13"/>
  <c r="K886" i="13" l="1"/>
  <c r="H887" i="13"/>
  <c r="H888" i="13" l="1"/>
  <c r="K887" i="13"/>
  <c r="H889" i="13" l="1"/>
  <c r="K888" i="13"/>
  <c r="P889" i="13"/>
  <c r="O890" i="13" l="1"/>
  <c r="K889" i="13"/>
  <c r="H890" i="13"/>
  <c r="K890" i="13" l="1"/>
  <c r="H891" i="13"/>
  <c r="S891" i="13"/>
  <c r="H893" i="13" l="1"/>
  <c r="O1117" i="13"/>
  <c r="K891" i="13"/>
  <c r="O910" i="13" l="1"/>
  <c r="H894" i="13"/>
  <c r="O929" i="13"/>
  <c r="O930" i="13" l="1"/>
  <c r="H895" i="13"/>
  <c r="O911" i="13"/>
  <c r="O931" i="13" l="1"/>
  <c r="H896" i="13"/>
  <c r="O912" i="13"/>
  <c r="O932" i="13" l="1"/>
  <c r="H897" i="13"/>
  <c r="O913" i="13"/>
  <c r="O933" i="13" l="1"/>
  <c r="H898" i="13"/>
  <c r="O914" i="13"/>
  <c r="H899" i="13" l="1"/>
  <c r="O934" i="13"/>
  <c r="O915" i="13"/>
  <c r="H900" i="13" l="1"/>
  <c r="O935" i="13"/>
  <c r="O916" i="13"/>
  <c r="O936" i="13" l="1"/>
  <c r="O917" i="13"/>
  <c r="H901" i="13"/>
  <c r="O937" i="13" l="1"/>
  <c r="H902" i="13"/>
  <c r="O918" i="13"/>
  <c r="O919" i="13" l="1"/>
  <c r="O938" i="13"/>
  <c r="H903" i="13"/>
  <c r="O939" i="13" l="1"/>
  <c r="O920" i="13"/>
  <c r="H904" i="13"/>
  <c r="H905" i="13" l="1"/>
  <c r="O921" i="13"/>
  <c r="O940" i="13"/>
  <c r="O922" i="13" l="1"/>
  <c r="H906" i="13"/>
  <c r="O941" i="13"/>
  <c r="H907" i="13" l="1"/>
  <c r="O942" i="13"/>
  <c r="O923" i="13"/>
  <c r="O943" i="13" l="1"/>
  <c r="H908" i="13"/>
  <c r="O924" i="13"/>
  <c r="O944" i="13" l="1"/>
  <c r="H910" i="13"/>
  <c r="O925" i="13"/>
  <c r="K910" i="13" l="1"/>
  <c r="H911" i="13"/>
  <c r="N926" i="13"/>
  <c r="K911" i="13" l="1"/>
  <c r="H912" i="13"/>
  <c r="K912" i="13" l="1"/>
  <c r="H913" i="13"/>
  <c r="K913" i="13" l="1"/>
  <c r="H914" i="13"/>
  <c r="K914" i="13" l="1"/>
  <c r="H915" i="13"/>
  <c r="K915" i="13" l="1"/>
  <c r="H916" i="13"/>
  <c r="H917" i="13" l="1"/>
  <c r="K916" i="13"/>
  <c r="K917" i="13" l="1"/>
  <c r="H918" i="13"/>
  <c r="K918" i="13" l="1"/>
  <c r="H919" i="13"/>
  <c r="H920" i="13" l="1"/>
  <c r="K919" i="13"/>
  <c r="K920" i="13" l="1"/>
  <c r="H921" i="13"/>
  <c r="H922" i="13" l="1"/>
  <c r="K921" i="13"/>
  <c r="H923" i="13" l="1"/>
  <c r="K922" i="13"/>
  <c r="H924" i="13" l="1"/>
  <c r="K923" i="13"/>
  <c r="K924" i="13" l="1"/>
  <c r="H925" i="13"/>
  <c r="K925" i="13" l="1"/>
  <c r="H926" i="13"/>
  <c r="P926" i="13"/>
  <c r="O927" i="13" l="1"/>
  <c r="H927" i="13"/>
  <c r="K926" i="13"/>
  <c r="K927" i="13" l="1"/>
  <c r="O947" i="13"/>
  <c r="H929" i="13"/>
  <c r="N945" i="13" l="1"/>
  <c r="K929" i="13"/>
  <c r="H930" i="13"/>
  <c r="H931" i="13" l="1"/>
  <c r="K930" i="13"/>
  <c r="K931" i="13" l="1"/>
  <c r="H932" i="13"/>
  <c r="H933" i="13" l="1"/>
  <c r="K932" i="13"/>
  <c r="K933" i="13" l="1"/>
  <c r="H934" i="13"/>
  <c r="H935" i="13" l="1"/>
  <c r="K934" i="13"/>
  <c r="H936" i="13" l="1"/>
  <c r="K935" i="13"/>
  <c r="H937" i="13" l="1"/>
  <c r="K936" i="13"/>
  <c r="H938" i="13" l="1"/>
  <c r="K937" i="13"/>
  <c r="K938" i="13" l="1"/>
  <c r="H939" i="13"/>
  <c r="H940" i="13" l="1"/>
  <c r="K939" i="13"/>
  <c r="H941" i="13" l="1"/>
  <c r="K940" i="13"/>
  <c r="H942" i="13" l="1"/>
  <c r="K941" i="13"/>
  <c r="K942" i="13" l="1"/>
  <c r="H943" i="13"/>
  <c r="K943" i="13" l="1"/>
  <c r="H944" i="13"/>
  <c r="H945" i="13" l="1"/>
  <c r="K944" i="13"/>
  <c r="P945" i="13"/>
  <c r="H946" i="13" l="1"/>
  <c r="K945" i="13"/>
  <c r="O946" i="13"/>
  <c r="S947" i="13" l="1"/>
  <c r="H947" i="13"/>
  <c r="K946" i="13"/>
  <c r="S1117" i="13" l="1"/>
  <c r="H949" i="13"/>
  <c r="K947" i="13"/>
  <c r="O985" i="13" l="1"/>
  <c r="H950" i="13"/>
  <c r="O966" i="13"/>
  <c r="O967" i="13" l="1"/>
  <c r="O986" i="13"/>
  <c r="H951" i="13"/>
  <c r="O987" i="13" l="1"/>
  <c r="H952" i="13"/>
  <c r="O968" i="13"/>
  <c r="O969" i="13" l="1"/>
  <c r="H953" i="13"/>
  <c r="O988" i="13"/>
  <c r="O989" i="13" l="1"/>
  <c r="H954" i="13"/>
  <c r="O970" i="13"/>
  <c r="O971" i="13" l="1"/>
  <c r="H955" i="13"/>
  <c r="O990" i="13"/>
  <c r="H956" i="13" l="1"/>
  <c r="O991" i="13"/>
  <c r="O972" i="13"/>
  <c r="O973" i="13" l="1"/>
  <c r="H957" i="13"/>
  <c r="O992" i="13"/>
  <c r="O974" i="13" l="1"/>
  <c r="O993" i="13"/>
  <c r="H958" i="13"/>
  <c r="O975" i="13" l="1"/>
  <c r="H959" i="13"/>
  <c r="O994" i="13"/>
  <c r="O976" i="13" l="1"/>
  <c r="H960" i="13"/>
  <c r="O995" i="13"/>
  <c r="H961" i="13" l="1"/>
  <c r="O996" i="13"/>
  <c r="O977" i="13"/>
  <c r="O978" i="13" l="1"/>
  <c r="H962" i="13"/>
  <c r="O997" i="13"/>
  <c r="H963" i="13" l="1"/>
  <c r="O979" i="13"/>
  <c r="O998" i="13"/>
  <c r="O980" i="13" l="1"/>
  <c r="O999" i="13"/>
  <c r="H964" i="13"/>
  <c r="O1000" i="13" l="1"/>
  <c r="H966" i="13"/>
  <c r="O981" i="13"/>
  <c r="N982" i="13" l="1"/>
  <c r="H967" i="13"/>
  <c r="K966" i="13"/>
  <c r="H968" i="13" l="1"/>
  <c r="K967" i="13"/>
  <c r="H969" i="13" l="1"/>
  <c r="K968" i="13"/>
  <c r="K969" i="13" l="1"/>
  <c r="H970" i="13"/>
  <c r="K970" i="13" l="1"/>
  <c r="H971" i="13"/>
  <c r="K971" i="13" l="1"/>
  <c r="H972" i="13"/>
  <c r="K972" i="13" l="1"/>
  <c r="H973" i="13"/>
  <c r="K973" i="13" l="1"/>
  <c r="H974" i="13"/>
  <c r="K974" i="13" l="1"/>
  <c r="H975" i="13"/>
  <c r="K975" i="13" l="1"/>
  <c r="H976" i="13"/>
  <c r="H977" i="13" l="1"/>
  <c r="K976" i="13"/>
  <c r="H978" i="13" l="1"/>
  <c r="K977" i="13"/>
  <c r="H979" i="13" l="1"/>
  <c r="K978" i="13"/>
  <c r="H980" i="13" l="1"/>
  <c r="K979" i="13"/>
  <c r="H981" i="13" l="1"/>
  <c r="K980" i="13"/>
  <c r="H982" i="13" l="1"/>
  <c r="K981" i="13"/>
  <c r="P982" i="13"/>
  <c r="H983" i="13" l="1"/>
  <c r="K982" i="13"/>
  <c r="O983" i="13"/>
  <c r="O1003" i="13" l="1"/>
  <c r="K983" i="13"/>
  <c r="H985" i="13"/>
  <c r="K985" i="13" l="1"/>
  <c r="N1001" i="13"/>
  <c r="H986" i="13"/>
  <c r="K986" i="13" l="1"/>
  <c r="H987" i="13"/>
  <c r="K987" i="13" l="1"/>
  <c r="H988" i="13"/>
  <c r="H989" i="13" l="1"/>
  <c r="K988" i="13"/>
  <c r="H990" i="13" l="1"/>
  <c r="K989" i="13"/>
  <c r="H991" i="13" l="1"/>
  <c r="K990" i="13"/>
  <c r="H992" i="13" l="1"/>
  <c r="K991" i="13"/>
  <c r="H993" i="13" l="1"/>
  <c r="K992" i="13"/>
  <c r="H994" i="13" l="1"/>
  <c r="K993" i="13"/>
  <c r="K994" i="13" l="1"/>
  <c r="H995" i="13"/>
  <c r="H996" i="13" l="1"/>
  <c r="K995" i="13"/>
  <c r="H997" i="13" l="1"/>
  <c r="K996" i="13"/>
  <c r="K997" i="13" l="1"/>
  <c r="H998" i="13"/>
  <c r="K998" i="13" l="1"/>
  <c r="H999" i="13"/>
  <c r="K999" i="13" l="1"/>
  <c r="H1000" i="13"/>
  <c r="H1001" i="13" l="1"/>
  <c r="K1000" i="13"/>
  <c r="P1001" i="13"/>
  <c r="H1002" i="13" l="1"/>
  <c r="O1002" i="13"/>
  <c r="K1001" i="13"/>
  <c r="H1003" i="13" l="1"/>
  <c r="K1002" i="13"/>
  <c r="S1003" i="13"/>
  <c r="K1003" i="13" l="1"/>
  <c r="H1005" i="13"/>
  <c r="W1117" i="13"/>
  <c r="O1041" i="13" l="1"/>
  <c r="H1006" i="13"/>
  <c r="O1022" i="13"/>
  <c r="H1007" i="13" l="1"/>
  <c r="O1042" i="13"/>
  <c r="O1023" i="13"/>
  <c r="O1024" i="13" l="1"/>
  <c r="H1008" i="13"/>
  <c r="O1043" i="13"/>
  <c r="O1044" i="13" l="1"/>
  <c r="H1009" i="13"/>
  <c r="O1025" i="13"/>
  <c r="O1045" i="13" l="1"/>
  <c r="H1010" i="13"/>
  <c r="O1026" i="13"/>
  <c r="H1011" i="13" l="1"/>
  <c r="O1027" i="13"/>
  <c r="O1046" i="13"/>
  <c r="O1028" i="13" l="1"/>
  <c r="H1012" i="13"/>
  <c r="O1047" i="13"/>
  <c r="O1048" i="13" l="1"/>
  <c r="O1029" i="13"/>
  <c r="H1013" i="13"/>
  <c r="O1049" i="13" l="1"/>
  <c r="H1014" i="13"/>
  <c r="O1030" i="13"/>
  <c r="O1031" i="13" l="1"/>
  <c r="H1015" i="13"/>
  <c r="O1050" i="13"/>
  <c r="O1051" i="13" l="1"/>
  <c r="H1016" i="13"/>
  <c r="O1032" i="13"/>
  <c r="O1033" i="13" l="1"/>
  <c r="H1017" i="13"/>
  <c r="O1052" i="13"/>
  <c r="O1053" i="13" l="1"/>
  <c r="H1018" i="13"/>
  <c r="O1034" i="13"/>
  <c r="H1019" i="13" l="1"/>
  <c r="O1054" i="13"/>
  <c r="O1035" i="13"/>
  <c r="O1036" i="13" l="1"/>
  <c r="H1020" i="13"/>
  <c r="O1055" i="13"/>
  <c r="O1056" i="13" l="1"/>
  <c r="H1022" i="13"/>
  <c r="O1037" i="13"/>
  <c r="N1038" i="13" l="1"/>
  <c r="H1023" i="13"/>
  <c r="K1022" i="13"/>
  <c r="H1024" i="13" l="1"/>
  <c r="K1023" i="13"/>
  <c r="H1025" i="13" l="1"/>
  <c r="K1024" i="13"/>
  <c r="H1026" i="13" l="1"/>
  <c r="K1025" i="13"/>
  <c r="K1026" i="13" l="1"/>
  <c r="H1027" i="13"/>
  <c r="K1027" i="13" l="1"/>
  <c r="H1028" i="13"/>
  <c r="K1028" i="13" l="1"/>
  <c r="H1029" i="13"/>
  <c r="K1029" i="13" l="1"/>
  <c r="H1030" i="13"/>
  <c r="K1030" i="13" l="1"/>
  <c r="H1031" i="13"/>
  <c r="K1031" i="13" l="1"/>
  <c r="H1032" i="13"/>
  <c r="H1033" i="13" l="1"/>
  <c r="K1032" i="13"/>
  <c r="H1034" i="13" l="1"/>
  <c r="K1033" i="13"/>
  <c r="H1035" i="13" l="1"/>
  <c r="K1034" i="13"/>
  <c r="K1035" i="13" l="1"/>
  <c r="H1036" i="13"/>
  <c r="H1037" i="13" l="1"/>
  <c r="K1036" i="13"/>
  <c r="H1038" i="13" l="1"/>
  <c r="P1038" i="13"/>
  <c r="K1037" i="13"/>
  <c r="H1039" i="13" l="1"/>
  <c r="K1038" i="13"/>
  <c r="O1039" i="13"/>
  <c r="K1039" i="13" l="1"/>
  <c r="O1059" i="13"/>
  <c r="H1041" i="13"/>
  <c r="K1041" i="13" l="1"/>
  <c r="H1042" i="13"/>
  <c r="N1057" i="13"/>
  <c r="K1042" i="13" l="1"/>
  <c r="H1043" i="13"/>
  <c r="H1044" i="13" l="1"/>
  <c r="K1043" i="13"/>
  <c r="K1044" i="13" l="1"/>
  <c r="H1045" i="13"/>
  <c r="H1046" i="13" l="1"/>
  <c r="K1045" i="13"/>
  <c r="H1047" i="13" l="1"/>
  <c r="K1046" i="13"/>
  <c r="K1047" i="13" l="1"/>
  <c r="H1048" i="13"/>
  <c r="H1049" i="13" l="1"/>
  <c r="K1048" i="13"/>
  <c r="H1050" i="13" l="1"/>
  <c r="K1049" i="13"/>
  <c r="H1051" i="13" l="1"/>
  <c r="K1050" i="13"/>
  <c r="H1052" i="13" l="1"/>
  <c r="K1051" i="13"/>
  <c r="K1052" i="13" l="1"/>
  <c r="H1053" i="13"/>
  <c r="K1053" i="13" l="1"/>
  <c r="H1054" i="13"/>
  <c r="K1054" i="13" l="1"/>
  <c r="H1055" i="13"/>
  <c r="K1055" i="13" l="1"/>
  <c r="H1056" i="13"/>
  <c r="H1057" i="13" l="1"/>
  <c r="K1056" i="13"/>
  <c r="P1057" i="13"/>
  <c r="H1058" i="13" l="1"/>
  <c r="O1058" i="13"/>
  <c r="K1057" i="13"/>
  <c r="S1059" i="13" l="1"/>
  <c r="H1059" i="13"/>
  <c r="K1058" i="13"/>
  <c r="H1061" i="13" l="1"/>
  <c r="O1078" i="13" s="1"/>
  <c r="AA1117" i="13"/>
  <c r="K1059" i="13"/>
  <c r="O1097" i="13" l="1"/>
  <c r="H1062" i="13"/>
  <c r="H1063" i="13" s="1"/>
  <c r="O1079" i="13" l="1"/>
  <c r="O1098" i="13"/>
  <c r="H1064" i="13"/>
  <c r="O1080" i="13"/>
  <c r="O1099" i="13"/>
  <c r="O1081" i="13" l="1"/>
  <c r="O1100" i="13"/>
  <c r="H1065" i="13"/>
  <c r="O1101" i="13" l="1"/>
  <c r="H1066" i="13"/>
  <c r="O1082" i="13"/>
  <c r="H1067" i="13" l="1"/>
  <c r="O1102" i="13"/>
  <c r="O1083" i="13"/>
  <c r="H1068" i="13" l="1"/>
  <c r="O1084" i="13"/>
  <c r="O1103" i="13"/>
  <c r="O1085" i="13" l="1"/>
  <c r="O1104" i="13"/>
  <c r="H1069" i="13"/>
  <c r="O1086" i="13" l="1"/>
  <c r="O1105" i="13"/>
  <c r="H1070" i="13"/>
  <c r="O1087" i="13" l="1"/>
  <c r="H1071" i="13"/>
  <c r="O1106" i="13"/>
  <c r="O1107" i="13" l="1"/>
  <c r="H1072" i="13"/>
  <c r="O1088" i="13"/>
  <c r="O1108" i="13" l="1"/>
  <c r="H1073" i="13"/>
  <c r="O1089" i="13"/>
  <c r="O1090" i="13" l="1"/>
  <c r="O1109" i="13"/>
  <c r="H1074" i="13"/>
  <c r="O1091" i="13" l="1"/>
  <c r="H1075" i="13"/>
  <c r="O1110" i="13"/>
  <c r="H1076" i="13" l="1"/>
  <c r="O1092" i="13"/>
  <c r="O1111" i="13"/>
  <c r="O1093" i="13" l="1"/>
  <c r="O1112" i="13"/>
  <c r="H1078" i="13"/>
  <c r="N1094" i="13" l="1"/>
  <c r="H1079" i="13"/>
  <c r="K1078" i="13"/>
  <c r="H1080" i="13" l="1"/>
  <c r="K1079" i="13"/>
  <c r="H1081" i="13" l="1"/>
  <c r="K1080" i="13"/>
  <c r="H1082" i="13" l="1"/>
  <c r="K1081" i="13"/>
  <c r="H1083" i="13" l="1"/>
  <c r="K1082" i="13"/>
  <c r="H1084" i="13" l="1"/>
  <c r="K1083" i="13"/>
  <c r="H1085" i="13" l="1"/>
  <c r="K1084" i="13"/>
  <c r="H1086" i="13" l="1"/>
  <c r="K1085" i="13"/>
  <c r="H1087" i="13" l="1"/>
  <c r="K1086" i="13"/>
  <c r="H1088" i="13" l="1"/>
  <c r="K1087" i="13"/>
  <c r="H1089" i="13" l="1"/>
  <c r="K1088" i="13"/>
  <c r="H1090" i="13" l="1"/>
  <c r="K1089" i="13"/>
  <c r="H1091" i="13" l="1"/>
  <c r="K1090" i="13"/>
  <c r="H1092" i="13" l="1"/>
  <c r="K1091" i="13"/>
  <c r="H1093" i="13" l="1"/>
  <c r="K1092" i="13"/>
  <c r="H1094" i="13" l="1"/>
  <c r="K1093" i="13"/>
  <c r="P1094" i="13"/>
  <c r="O1095" i="13" l="1"/>
  <c r="H1095" i="13"/>
  <c r="K1094" i="13"/>
  <c r="H1097" i="13" l="1"/>
  <c r="K1095" i="13"/>
  <c r="O1115" i="13"/>
  <c r="H1098" i="13" l="1"/>
  <c r="K1097" i="13"/>
  <c r="N1113" i="13"/>
  <c r="H1099" i="13" l="1"/>
  <c r="K1098" i="13"/>
  <c r="H1100" i="13" l="1"/>
  <c r="K1099" i="13"/>
  <c r="H1101" i="13" l="1"/>
  <c r="K1100" i="13"/>
  <c r="H1102" i="13" l="1"/>
  <c r="K1101" i="13"/>
  <c r="H1103" i="13" l="1"/>
  <c r="K1102" i="13"/>
  <c r="H1104" i="13" l="1"/>
  <c r="K1103" i="13"/>
  <c r="H1105" i="13" l="1"/>
  <c r="K1104" i="13"/>
  <c r="H1106" i="13" l="1"/>
  <c r="K1105" i="13"/>
  <c r="H1107" i="13" l="1"/>
  <c r="K1106" i="13"/>
  <c r="H1108" i="13" l="1"/>
  <c r="K1107" i="13"/>
  <c r="H1109" i="13" l="1"/>
  <c r="K1108" i="13"/>
  <c r="H1110" i="13" l="1"/>
  <c r="K1109" i="13"/>
  <c r="H1111" i="13" l="1"/>
  <c r="K1110" i="13"/>
  <c r="H1112" i="13" l="1"/>
  <c r="K1111" i="13"/>
  <c r="K1112" i="13" l="1"/>
  <c r="H1113" i="13"/>
  <c r="P1113" i="13"/>
  <c r="H1114" i="13" l="1"/>
  <c r="K1113" i="13"/>
  <c r="O1114" i="13"/>
  <c r="S1115" i="13" l="1"/>
  <c r="H1115" i="13"/>
  <c r="AE1117" i="13" s="1"/>
  <c r="K1114" i="13"/>
  <c r="K1115" i="13" l="1"/>
  <c r="H1117" i="13"/>
  <c r="M1152" i="13" s="1"/>
  <c r="K1117" i="13" l="1"/>
  <c r="H1119" i="13"/>
  <c r="O1120" i="13" l="1"/>
  <c r="H1120" i="13"/>
  <c r="O1152" i="13" s="1"/>
  <c r="H1122" i="13" l="1"/>
  <c r="K1120" i="13"/>
  <c r="O1123" i="13" l="1"/>
  <c r="H1123" i="13"/>
  <c r="H1124" i="13" l="1"/>
  <c r="M1140" i="13"/>
  <c r="K1123" i="13"/>
  <c r="H1125" i="13" l="1"/>
  <c r="O1125" i="13"/>
  <c r="O1140" i="13" l="1"/>
  <c r="K1125" i="13"/>
  <c r="H1126" i="13"/>
  <c r="H1127" i="13" l="1"/>
  <c r="O1127" i="13"/>
  <c r="K1127" i="13" l="1"/>
  <c r="H1128" i="13"/>
  <c r="Q1140" i="13"/>
  <c r="H1129" i="13" l="1"/>
  <c r="O1129" i="13"/>
  <c r="H1130" i="13" l="1"/>
  <c r="K1129" i="13"/>
  <c r="S1140" i="13"/>
  <c r="O1131" i="13" l="1"/>
  <c r="H1131" i="13"/>
  <c r="K1131" i="13" l="1"/>
  <c r="U1140" i="13" s="1"/>
  <c r="H1132" i="13"/>
  <c r="O1133" i="13" l="1"/>
  <c r="H1133" i="13"/>
  <c r="K1133" i="13" l="1"/>
  <c r="W1140" i="13"/>
  <c r="H1134" i="13"/>
  <c r="O1135" i="13" l="1"/>
  <c r="H1135" i="13"/>
  <c r="K1135" i="13" l="1"/>
  <c r="H1136" i="13"/>
  <c r="Y1140" i="13"/>
  <c r="O1137" i="13" l="1"/>
  <c r="H1137" i="13"/>
  <c r="H1138" i="13" l="1"/>
  <c r="AA1140" i="13"/>
  <c r="K1137" i="13"/>
  <c r="H1139" i="13" l="1"/>
  <c r="H1140" i="13" s="1"/>
  <c r="K1140" i="13" s="1"/>
  <c r="O1139" i="13"/>
  <c r="H1141" i="13" l="1"/>
  <c r="H1142" i="13" s="1"/>
  <c r="K1142" i="13" s="1"/>
  <c r="Q1152" i="13"/>
  <c r="AC1140" i="13"/>
  <c r="K1139" i="13"/>
  <c r="O1142" i="13" l="1"/>
  <c r="H1144" i="13"/>
  <c r="S1152" i="13"/>
  <c r="H1145" i="13" l="1"/>
  <c r="M1148" i="13"/>
  <c r="H1146" i="13" l="1"/>
  <c r="M1149" i="13"/>
  <c r="H1147" i="13" l="1"/>
  <c r="O1148" i="13"/>
  <c r="H1148" i="13" l="1"/>
  <c r="O1149" i="13"/>
  <c r="K1148" i="13" l="1"/>
  <c r="M1150" i="13"/>
  <c r="H1149" i="13"/>
  <c r="H1150" i="13" l="1"/>
  <c r="U1152" i="13" s="1"/>
  <c r="K1149" i="13"/>
  <c r="O1150" i="13"/>
  <c r="H1152" i="13" l="1"/>
  <c r="K1150" i="13"/>
  <c r="K1152" i="13" l="1"/>
  <c r="H1154" i="13"/>
  <c r="O1154" i="13"/>
  <c r="K1154" i="13" l="1"/>
  <c r="M1189" i="13"/>
  <c r="H1159" i="13"/>
  <c r="O1161" i="13" l="1"/>
  <c r="H1160" i="13"/>
  <c r="O1165" i="13"/>
  <c r="O1163" i="13"/>
  <c r="Q1161" i="13" l="1"/>
  <c r="H1161" i="13"/>
  <c r="K1161" i="13" l="1"/>
  <c r="M1166" i="13"/>
  <c r="H1162" i="13"/>
  <c r="H1163" i="13" l="1"/>
  <c r="Q1163" i="13"/>
  <c r="O1166" i="13" l="1"/>
  <c r="H1164" i="13"/>
  <c r="K1163" i="13"/>
  <c r="H1165" i="13" l="1"/>
  <c r="Q1165" i="13"/>
  <c r="K1165" i="13" l="1"/>
  <c r="H1166" i="13"/>
  <c r="Q1166" i="13"/>
  <c r="M1168" i="13" l="1"/>
  <c r="M1175" i="13"/>
  <c r="K1166" i="13"/>
  <c r="H1167" i="13"/>
  <c r="M1170" i="13"/>
  <c r="H1168" i="13" l="1"/>
  <c r="O1168" i="13"/>
  <c r="O1175" i="13" l="1"/>
  <c r="K1168" i="13"/>
  <c r="H1169" i="13"/>
  <c r="O1170" i="13" l="1"/>
  <c r="H1170" i="13"/>
  <c r="H1171" i="13" s="1"/>
  <c r="H1172" i="13" l="1"/>
  <c r="H1173" i="13" s="1"/>
  <c r="O1172" i="13"/>
  <c r="Q1175" i="13"/>
  <c r="K1170" i="13"/>
  <c r="H1174" i="13" l="1"/>
  <c r="O1174" i="13"/>
  <c r="S1175" i="13"/>
  <c r="K1172" i="13"/>
  <c r="H1175" i="13" l="1"/>
  <c r="K1174" i="13"/>
  <c r="U1175" i="13"/>
  <c r="M1190" i="13" l="1"/>
  <c r="H1180" i="13"/>
  <c r="K1175" i="13"/>
  <c r="H1181" i="13" l="1"/>
  <c r="M1181" i="13"/>
  <c r="M1184" i="13" l="1"/>
  <c r="H1182" i="13"/>
  <c r="K1181" i="13"/>
  <c r="H1183" i="13" l="1"/>
  <c r="M1183" i="13"/>
  <c r="H1184" i="13" l="1"/>
  <c r="O1184" i="13"/>
  <c r="K1183" i="13"/>
  <c r="O1189" i="13" l="1"/>
  <c r="K1184" i="13"/>
  <c r="H1189" i="13"/>
  <c r="O1191" i="13" l="1"/>
  <c r="H1190" i="13"/>
  <c r="K1189" i="13"/>
  <c r="K1190" i="13" l="1"/>
  <c r="H1191" i="13"/>
  <c r="S1191" i="13"/>
  <c r="O1196" i="13" l="1"/>
  <c r="K1191" i="13"/>
  <c r="H1196" i="13"/>
  <c r="M1207" i="13" s="1"/>
  <c r="H1201" i="13" l="1"/>
  <c r="K1196" i="13"/>
  <c r="O1202" i="13" l="1"/>
  <c r="H1202" i="13"/>
  <c r="O1207" i="13" s="1"/>
  <c r="H1207" i="13" l="1"/>
  <c r="K1202" i="13"/>
  <c r="K1207" i="13" l="1"/>
  <c r="M1209" i="13"/>
  <c r="H1208" i="13"/>
  <c r="O1209" i="13" l="1"/>
  <c r="H1209" i="13"/>
  <c r="H1210" i="13" l="1"/>
  <c r="M1214" i="13"/>
  <c r="M1212" i="13"/>
  <c r="K1209" i="13"/>
  <c r="H1211" i="13" l="1"/>
  <c r="O1214" i="13"/>
  <c r="H1212" i="13" l="1"/>
  <c r="M1215" i="13" s="1"/>
  <c r="O1212" i="13"/>
  <c r="H1213" i="13" l="1"/>
  <c r="K1212" i="13"/>
  <c r="H1214" i="13" l="1"/>
  <c r="K1214" i="13" s="1"/>
  <c r="O1215" i="13"/>
  <c r="H1215" i="13" l="1"/>
  <c r="K1215" i="13" s="1"/>
</calcChain>
</file>

<file path=xl/sharedStrings.xml><?xml version="1.0" encoding="utf-8"?>
<sst xmlns="http://schemas.openxmlformats.org/spreadsheetml/2006/main" count="5578" uniqueCount="492">
  <si>
    <t>-</t>
  </si>
  <si>
    <t xml:space="preserve"> </t>
  </si>
  <si>
    <t>Leve</t>
  </si>
  <si>
    <t>+</t>
  </si>
  <si>
    <t>x</t>
  </si>
  <si>
    <t>=</t>
  </si>
  <si>
    <t>/</t>
  </si>
  <si>
    <t>Coeficiente</t>
  </si>
  <si>
    <t>Veículos</t>
  </si>
  <si>
    <t>Almoxarifado</t>
  </si>
  <si>
    <t>Operação</t>
  </si>
  <si>
    <t>Manutenção</t>
  </si>
  <si>
    <t>Administração</t>
  </si>
  <si>
    <t>Benefícios</t>
  </si>
  <si>
    <t>Diretoria</t>
  </si>
  <si>
    <t>Ônibus Leve</t>
  </si>
  <si>
    <t>Ônibus Pesado</t>
  </si>
  <si>
    <t>Ônibus Articulado</t>
  </si>
  <si>
    <t>Motorista</t>
  </si>
  <si>
    <t>Cobrador</t>
  </si>
  <si>
    <t>Fiscal/Despachante</t>
  </si>
  <si>
    <t>Preço Ponderado</t>
  </si>
  <si>
    <t>Frota Operante</t>
  </si>
  <si>
    <t>Frota Reserva</t>
  </si>
  <si>
    <t>Frota Total</t>
  </si>
  <si>
    <t>Depreciação</t>
  </si>
  <si>
    <t>Despesas</t>
  </si>
  <si>
    <t>R$/km</t>
  </si>
  <si>
    <t>Pesado</t>
  </si>
  <si>
    <t>TOTAL</t>
  </si>
  <si>
    <t>Total</t>
  </si>
  <si>
    <t>Indicador</t>
  </si>
  <si>
    <t>pass/mês</t>
  </si>
  <si>
    <t>km/mês</t>
  </si>
  <si>
    <t>veículos</t>
  </si>
  <si>
    <t>km/veículo.mês</t>
  </si>
  <si>
    <t>passageiros/km</t>
  </si>
  <si>
    <t>R$/passageiro</t>
  </si>
  <si>
    <t>Unidade</t>
  </si>
  <si>
    <t xml:space="preserve"> RESUMO</t>
  </si>
  <si>
    <t xml:space="preserve"> CUSTOS DE OPERAÇÃO</t>
  </si>
  <si>
    <t xml:space="preserve"> Combustível</t>
  </si>
  <si>
    <t xml:space="preserve"> Rodagem</t>
  </si>
  <si>
    <t xml:space="preserve"> Peças e Acessórios</t>
  </si>
  <si>
    <t xml:space="preserve"> Administração</t>
  </si>
  <si>
    <t xml:space="preserve"> IMPOSTOS</t>
  </si>
  <si>
    <t xml:space="preserve"> TOTAL</t>
  </si>
  <si>
    <t xml:space="preserve"> PARTICIPAÇÕES DOS CUSTOS DE OPERAÇÃO</t>
  </si>
  <si>
    <t>COEFICIENTES</t>
  </si>
  <si>
    <t>litros de óleo diesel/km</t>
  </si>
  <si>
    <t>km/pneu</t>
  </si>
  <si>
    <t>Quantidade de Recapagens</t>
  </si>
  <si>
    <t>Quantidade de Câmaras</t>
  </si>
  <si>
    <t>Quantidade de Protetores</t>
  </si>
  <si>
    <t>0 a 1 ano</t>
  </si>
  <si>
    <t>1 a 2 anos</t>
  </si>
  <si>
    <t>2 a 3 anos</t>
  </si>
  <si>
    <t>3 a 4 anos</t>
  </si>
  <si>
    <t>4 a 5 anos</t>
  </si>
  <si>
    <t>5 a 6 anos</t>
  </si>
  <si>
    <t>6 a 7 anos</t>
  </si>
  <si>
    <t>7 a 8 anos</t>
  </si>
  <si>
    <t>8 a 9 anos</t>
  </si>
  <si>
    <t>9 a 10 anos</t>
  </si>
  <si>
    <t>10 a 11 anos</t>
  </si>
  <si>
    <t>11 a 12 anos</t>
  </si>
  <si>
    <t>12 a 13 anos</t>
  </si>
  <si>
    <t>13 a 14 anos</t>
  </si>
  <si>
    <t>14 a 15 anos</t>
  </si>
  <si>
    <t>+ de 15 anos</t>
  </si>
  <si>
    <t>Fator de Utilização</t>
  </si>
  <si>
    <t>funcionários/veículo</t>
  </si>
  <si>
    <t>Encargos Sociais</t>
  </si>
  <si>
    <t>TRIBUTOS</t>
  </si>
  <si>
    <t>litros/km</t>
  </si>
  <si>
    <t>soma (</t>
  </si>
  <si>
    <t>:</t>
  </si>
  <si>
    <t>)</t>
  </si>
  <si>
    <t>R$/litro</t>
  </si>
  <si>
    <t>R$/mês</t>
  </si>
  <si>
    <t>R$/ano</t>
  </si>
  <si>
    <t>R$/veículo</t>
  </si>
  <si>
    <t>R$/unidade</t>
  </si>
  <si>
    <t>6   x  (</t>
  </si>
  <si>
    <t>10   x  (</t>
  </si>
  <si>
    <t>x    (</t>
  </si>
  <si>
    <t>%</t>
  </si>
  <si>
    <t>litros de comb./km</t>
  </si>
  <si>
    <t>km/unidade</t>
  </si>
  <si>
    <t>/    (</t>
  </si>
  <si>
    <t>=   (</t>
  </si>
  <si>
    <t>Veículo-Padrão</t>
  </si>
  <si>
    <t>)  /</t>
  </si>
  <si>
    <t>R$/veículo.mês</t>
  </si>
  <si>
    <t>PREÇO DE UM LITRO DE COMBUSTÍVEL</t>
  </si>
  <si>
    <t>ETÁRIA</t>
  </si>
  <si>
    <t>DA FROTA</t>
  </si>
  <si>
    <t>PERCURSO MÉDIO MENSAL (PMM)</t>
  </si>
  <si>
    <t>1. INSUMOS BÁSICOS</t>
  </si>
  <si>
    <t xml:space="preserve">1 a 2 anos </t>
  </si>
  <si>
    <t xml:space="preserve">2 a 3 anos </t>
  </si>
  <si>
    <t xml:space="preserve">3 a 4 anos </t>
  </si>
  <si>
    <t xml:space="preserve">4 a 5 anos </t>
  </si>
  <si>
    <t xml:space="preserve">5 a 6 anos </t>
  </si>
  <si>
    <t xml:space="preserve">6 a 7 anos </t>
  </si>
  <si>
    <t xml:space="preserve">7 a 8 anos </t>
  </si>
  <si>
    <t xml:space="preserve">8 a 9 anos </t>
  </si>
  <si>
    <t xml:space="preserve">9 a 10 anos </t>
  </si>
  <si>
    <t xml:space="preserve">10 a 11 anos </t>
  </si>
  <si>
    <t xml:space="preserve">11 a 12 anos </t>
  </si>
  <si>
    <t xml:space="preserve">12 a 13 anos </t>
  </si>
  <si>
    <t xml:space="preserve">13 a 14 anos </t>
  </si>
  <si>
    <t xml:space="preserve">14 a 15 anos </t>
  </si>
  <si>
    <t xml:space="preserve">+ de 15 anos </t>
  </si>
  <si>
    <t>5. CUSTOS VARIÁVEIS</t>
  </si>
  <si>
    <t>6. CUSTOS FIXOS</t>
  </si>
  <si>
    <t>CUSTO</t>
  </si>
  <si>
    <t>ÍNDICE DE CONSUMO</t>
  </si>
  <si>
    <t>PERCURSO MENSAL PRODUTIVO</t>
  </si>
  <si>
    <t>COEFICIENTE DE PERCURSO IMPRODUTIVO</t>
  </si>
  <si>
    <t>PERCURSO MENSAL IMPRODUTIVO</t>
  </si>
  <si>
    <t>PERCURSO MENSAL TOTAL</t>
  </si>
  <si>
    <t>VEÍCULO-PADRÃO</t>
  </si>
  <si>
    <t>QUANTIDADE DE PASSAGEIROS EQUIVALENTES</t>
  </si>
  <si>
    <t>CUSTO VARIÁVEL TOTAL</t>
  </si>
  <si>
    <t xml:space="preserve">Depreciação Mensal </t>
  </si>
  <si>
    <t>Ponderação da Depreciação</t>
  </si>
  <si>
    <t xml:space="preserve">Remuneração Mensal </t>
  </si>
  <si>
    <t>Ponderação da Remuneração</t>
  </si>
  <si>
    <t>CUSTO TOTAL DE CAPITAL</t>
  </si>
  <si>
    <t>CUSTO TOTAL POR QUILÔMETRO SEM TRIBUTOS</t>
  </si>
  <si>
    <t>CUSTO TOTAL COM TRIBUTOS</t>
  </si>
  <si>
    <t>ENCARGOS SOCIAIS</t>
  </si>
  <si>
    <t>PESSOAL DE MANUTENÇÃO</t>
  </si>
  <si>
    <t>PESSOAL ADMINISTRATIVO</t>
  </si>
  <si>
    <t>BENEFÍCIOS</t>
  </si>
  <si>
    <t>REMUNERAÇÃO DA DIRETORIA</t>
  </si>
  <si>
    <t>CUSTO DE CAPITAL E ADMINISTRATIVO</t>
  </si>
  <si>
    <t>CUSTO DE PESSOAL</t>
  </si>
  <si>
    <t>CUSTO FIXO TOTAL POR QUILÔMETRO</t>
  </si>
  <si>
    <t>1. DADOS OPERACIONAIS</t>
  </si>
  <si>
    <t>2. CUSTOS VARIÁVEIS</t>
  </si>
  <si>
    <t>3. CUSTOS FIXOS</t>
  </si>
  <si>
    <t>4. TRIBUTOS</t>
  </si>
  <si>
    <t>COEFICIENTE DE CONSUMO DE ÓLEOS E LUBRIFICANTES</t>
  </si>
  <si>
    <t>COEFICIENTE DE CONSUMO DE PEÇAS E ACESSÓRIOS</t>
  </si>
  <si>
    <t>TOTAL DOS TRIBUTOS</t>
  </si>
  <si>
    <t>PREÇO DA CÂMARA</t>
  </si>
  <si>
    <t>PREÇO DO PNEU</t>
  </si>
  <si>
    <t>SALÁRIO MÉDIO</t>
  </si>
  <si>
    <t>4.2 DISTRIBUIÇÃO ETÁRIA DA FROTA</t>
  </si>
  <si>
    <t>4.3 PERCURSO MENSAL</t>
  </si>
  <si>
    <t>4.4 INDICADORES OPERACIONAIS</t>
  </si>
  <si>
    <t>5.1 CUSTO DO COMBUSTÍVEL</t>
  </si>
  <si>
    <t>5.3 CUSTO DA RODAGEM</t>
  </si>
  <si>
    <t>R$.veículo/km</t>
  </si>
  <si>
    <t>5.4 CUSTO DE PEÇAS E ACESSÓRIOS</t>
  </si>
  <si>
    <t>5.5 CUSTO VARIÁVEL TOTAL</t>
  </si>
  <si>
    <t>4. INFORMAÇÕES OPERACIONAIS</t>
  </si>
  <si>
    <t>6.1 CUSTOS DE CAPITAL</t>
  </si>
  <si>
    <t>func./veículo</t>
  </si>
  <si>
    <t>PONDERAÇÃO DO CUSTO</t>
  </si>
  <si>
    <t>unidades/ pneu</t>
  </si>
  <si>
    <t>DEMANDA</t>
  </si>
  <si>
    <t>FROTA OPERANTE SEM AR CONDICIONADO</t>
  </si>
  <si>
    <t>FROTA TOTAL SEM AR CONDICIONADO</t>
  </si>
  <si>
    <t xml:space="preserve">OPERAÇÃO </t>
  </si>
  <si>
    <t>FROTA TOTAL COM AR CONDICIONADO</t>
  </si>
  <si>
    <t>FROTA OPERANTE COM AR CONDICIONADO</t>
  </si>
  <si>
    <t>pass./mês</t>
  </si>
  <si>
    <t>anos</t>
  </si>
  <si>
    <t>Pessoal de Manutenção</t>
  </si>
  <si>
    <t>Pessoal de Administração</t>
  </si>
  <si>
    <t>Micro-Ônibus</t>
  </si>
  <si>
    <t>Demanda Equivalente</t>
  </si>
  <si>
    <t>Idade Média da Frota</t>
  </si>
  <si>
    <t>PMM</t>
  </si>
  <si>
    <t>Custo por Quilômetro</t>
  </si>
  <si>
    <t>Custo por Passageiro</t>
  </si>
  <si>
    <t>Frota Efetiva</t>
  </si>
  <si>
    <t>5.2 CUSTO DE ÓLEOS, LUBRIFICANTES E ARLA</t>
  </si>
  <si>
    <t>Modelo 1</t>
  </si>
  <si>
    <t>Modelo 2</t>
  </si>
  <si>
    <t>Modelo 3</t>
  </si>
  <si>
    <t>AR CONDICIONADO</t>
  </si>
  <si>
    <t>FROTA TOTAL</t>
  </si>
  <si>
    <t>Ar Condicionado</t>
  </si>
  <si>
    <t/>
  </si>
  <si>
    <t>PREÇO DA RECAPAGEM</t>
  </si>
  <si>
    <t>PREÇO DO PROTETOR</t>
  </si>
  <si>
    <t>PREÇO DA RODAGEM</t>
  </si>
  <si>
    <t>(para o cálculo dos custos fixos)</t>
  </si>
  <si>
    <t>Serviços de Bilhetagem Eletrônica - SBE</t>
  </si>
  <si>
    <t>Serviços de Atendimento ao Passageiro - SAC</t>
  </si>
  <si>
    <t>Serviço de Manutenção de Abrigos e Terminais</t>
  </si>
  <si>
    <t>Despesas Administrativas Gerais</t>
  </si>
  <si>
    <t>Veículo de Apoio</t>
  </si>
  <si>
    <t>Treinamento</t>
  </si>
  <si>
    <t>Atualização Tecnológica</t>
  </si>
  <si>
    <t>Assessoria Técnica</t>
  </si>
  <si>
    <t>Manutenção e Segurança</t>
  </si>
  <si>
    <t>Serviço de Utilidade Pública</t>
  </si>
  <si>
    <t>Representação Viagens e Estadias</t>
  </si>
  <si>
    <t>Material de Consumo</t>
  </si>
  <si>
    <t>Outras Despesas Administrativas</t>
  </si>
  <si>
    <t>Encargos Financeiros</t>
  </si>
  <si>
    <t>Juros Pagos</t>
  </si>
  <si>
    <t>Despesas Bancárias</t>
  </si>
  <si>
    <t>Outros Custos Operacionais</t>
  </si>
  <si>
    <t>Higienizacão e Limpeza de Veículos</t>
  </si>
  <si>
    <t>Conserto de Pneus</t>
  </si>
  <si>
    <t>Vistoria do Poder Concedente</t>
  </si>
  <si>
    <t>GRIS - Gerenciamento de Riscos</t>
  </si>
  <si>
    <t>SALÁRIO MÉDIO MENSAL</t>
  </si>
  <si>
    <t>BENEFÍCIO MENSAL TOTAL</t>
  </si>
  <si>
    <t>REMUNERAÇÃO MENSAL DE DIRETORIA</t>
  </si>
  <si>
    <t>Serviços</t>
  </si>
  <si>
    <t>VIDA ÚTIL DO PNEU</t>
  </si>
  <si>
    <t>CUSTO DA RODAGEM</t>
  </si>
  <si>
    <t>CUSTO DE PEÇAS E ACESSÓRIOS</t>
  </si>
  <si>
    <t>Depreciação Ponderada dos Veículos</t>
  </si>
  <si>
    <t xml:space="preserve">Remuneração </t>
  </si>
  <si>
    <t>Remuneração Ponderada dos Veículos</t>
  </si>
  <si>
    <t xml:space="preserve">Coeficiente de Remuneração </t>
  </si>
  <si>
    <t>Despesa Mensal com o Seguro Responsabilidade Civil</t>
  </si>
  <si>
    <t>Despesa Mensal com o Seguro Obrigatório</t>
  </si>
  <si>
    <t>Receita Complementar</t>
  </si>
  <si>
    <t>Despesa Mensal com Emplacamento</t>
  </si>
  <si>
    <t>Despesa Mensal com o IPVA</t>
  </si>
  <si>
    <t>Outorga</t>
  </si>
  <si>
    <t>RUBRICA</t>
  </si>
  <si>
    <t>UNIDADE</t>
  </si>
  <si>
    <t>passageiros/mês</t>
  </si>
  <si>
    <t>unidades</t>
  </si>
  <si>
    <t>R$</t>
  </si>
  <si>
    <t>R$/veículo.ano</t>
  </si>
  <si>
    <t>(</t>
  </si>
  <si>
    <t>Valor</t>
  </si>
  <si>
    <t>VARIAÇÃO DOS CUSTOS</t>
  </si>
  <si>
    <t>)   x 100</t>
  </si>
  <si>
    <t>=       (</t>
  </si>
  <si>
    <t>ÍNDICE DE PASSAGGEIROS EQUIVALENTES POR QUILÔMETRO (IPKeq)</t>
  </si>
  <si>
    <t xml:space="preserve"> RUBRICA</t>
  </si>
  <si>
    <t>VALOR</t>
  </si>
  <si>
    <t>1. DATA</t>
  </si>
  <si>
    <t>3. DEMANDA EQUIVALENTE MÉDIA MENSAL</t>
  </si>
  <si>
    <t>4. PERCURSO MENSAL</t>
  </si>
  <si>
    <t>5. FROTA</t>
  </si>
  <si>
    <t>6. PNEUS</t>
  </si>
  <si>
    <t>7. DISTRIBUIÇÃO ETÁRIA DA FROTA</t>
  </si>
  <si>
    <t>8. PREÇO DOS INSUMOS</t>
  </si>
  <si>
    <t>Preço Médio do Pneu</t>
  </si>
  <si>
    <t>QUANTIDADE PNEUS</t>
  </si>
  <si>
    <t>Preço Médio da Recapagem</t>
  </si>
  <si>
    <t>Preço Médio do Protetor</t>
  </si>
  <si>
    <t xml:space="preserve">Micro-Ônibus </t>
  </si>
  <si>
    <t xml:space="preserve">Ônibus Pesado </t>
  </si>
  <si>
    <t xml:space="preserve">Ônibus Articulado </t>
  </si>
  <si>
    <t>COEFICIENTE DE CONSUMO DE ARLA</t>
  </si>
  <si>
    <t>Remuneração de Diretoria</t>
  </si>
  <si>
    <t>COEFICIENTE DE CUSTOS AMBIENTAIS</t>
  </si>
  <si>
    <t>COEFICIENTE DE CUSTO DE REMUNERAÇÃO PELA PRESTAÇÃO DOS SERVIÇOS</t>
  </si>
  <si>
    <t>COEFICIENTE DE CUSTO DE ADMINISTRAÇÃO</t>
  </si>
  <si>
    <t>COEFICIENTE DE FROTA OPERANTE</t>
  </si>
  <si>
    <t>IPK Equivalente</t>
  </si>
  <si>
    <t>Edificações</t>
  </si>
  <si>
    <t>Equipamentos de Garagem</t>
  </si>
  <si>
    <t>Equiipamentos de Bilhetagem Eletrônica e ITS</t>
  </si>
  <si>
    <t>Caminhão-oficina</t>
  </si>
  <si>
    <t>Caminhão-guincho</t>
  </si>
  <si>
    <t>Caminhoneta</t>
  </si>
  <si>
    <t>Auitomóvel Básico</t>
  </si>
  <si>
    <t>Motocicleta</t>
  </si>
  <si>
    <t>Veículos  de Apoio</t>
  </si>
  <si>
    <t>Investimento Terminal e Infraestrutura</t>
  </si>
  <si>
    <t>ÍNDICE DE CONSUMO DE ARLA</t>
  </si>
  <si>
    <t>x     (</t>
  </si>
  <si>
    <t>Outras Máquinas e Equipamentos</t>
  </si>
  <si>
    <t>%/mês</t>
  </si>
  <si>
    <t>Coeficiente de Depreciação</t>
  </si>
  <si>
    <t>Preço do Ativo Novo</t>
  </si>
  <si>
    <t>100   x</t>
  </si>
  <si>
    <t>/       (</t>
  </si>
  <si>
    <t>%/veículo.ano</t>
  </si>
  <si>
    <t>%/veículo.mês</t>
  </si>
  <si>
    <t xml:space="preserve">    /100</t>
  </si>
  <si>
    <t xml:space="preserve">  x  100</t>
  </si>
  <si>
    <t>/      (</t>
  </si>
  <si>
    <t>%/funcionário.mês</t>
  </si>
  <si>
    <t>Investimento em Terminal e Infraestrutura</t>
  </si>
  <si>
    <t>%/pessoal de operação</t>
  </si>
  <si>
    <t>% dos custos (variáveis + fixos)/mês</t>
  </si>
  <si>
    <t xml:space="preserve">   /  100</t>
  </si>
  <si>
    <t>DEPRECIAÇÃO MENSAL TOTAL</t>
  </si>
  <si>
    <t>REMUNERAÇÃO E AMORTIZAÇÃO DO CAPITAL</t>
  </si>
  <si>
    <t>x   (  1  +</t>
  </si>
  <si>
    <t xml:space="preserve"> / 100 )  x</t>
  </si>
  <si>
    <t xml:space="preserve"> / 100 </t>
  </si>
  <si>
    <t xml:space="preserve">  )        /</t>
  </si>
  <si>
    <t xml:space="preserve"> Lubrificantes e ARLA</t>
  </si>
  <si>
    <t>ÍNDICE DE CONSUMO DE ÓLEOS E LUBRIFICANTES</t>
  </si>
  <si>
    <t>CUSTO DE ÓLEOS, LUBRIFICANTES E ARLA</t>
  </si>
  <si>
    <t xml:space="preserve"> Outros ativos</t>
  </si>
  <si>
    <t xml:space="preserve"> Pessoal</t>
  </si>
  <si>
    <t>Amortização de Outros ativos</t>
  </si>
  <si>
    <t>Remuneração</t>
  </si>
  <si>
    <t xml:space="preserve"> CUSTOS FIXOS</t>
  </si>
  <si>
    <t xml:space="preserve"> CUSTOS VARIÁVEIS</t>
  </si>
  <si>
    <t xml:space="preserve"> Capital</t>
  </si>
  <si>
    <t>6.2 DESPESAS COM PESSOAL</t>
  </si>
  <si>
    <t>6.3 DESPESAS ADMINISTRATIVAS</t>
  </si>
  <si>
    <t>6.4 CUSTO FIXO TOTAL</t>
  </si>
  <si>
    <t>Custo Ambiental</t>
  </si>
  <si>
    <t>Coeficiente de Custo Ambiental</t>
  </si>
  <si>
    <t>% /veículo.mês</t>
  </si>
  <si>
    <t>CUSTO AMBIENTAL</t>
  </si>
  <si>
    <t>CUSTO DE REMUNERAÇÃO PELA PRESTAÇÃO DOS SERVIÇOS</t>
  </si>
  <si>
    <t>Coeficiente de Remuneração</t>
  </si>
  <si>
    <t>Custo de Remuneração por Quilômetro</t>
  </si>
  <si>
    <t>/   (1  -</t>
  </si>
  <si>
    <t>=    (</t>
  </si>
  <si>
    <t>Despesa Administrativa</t>
  </si>
  <si>
    <t>Coeficiente de Despesa Administrativa</t>
  </si>
  <si>
    <t>DESPESA ADMINISTRATIVA</t>
  </si>
  <si>
    <t>DESPESA ADMINISTRATIVA TOTAL</t>
  </si>
  <si>
    <t>Despesa de Administração</t>
  </si>
  <si>
    <t>(para o cálculo dos custos variáveis)</t>
  </si>
  <si>
    <t>PREÇO DO VEÍCULO-PADRÃO COMPLETO SEM AR CONDICIONADO</t>
  </si>
  <si>
    <t>PREÇO DO VEÍCULO-PADRÃO COMPLETO COM AR CONDICIONADO</t>
  </si>
  <si>
    <t>COM AR CONDICIONADO</t>
  </si>
  <si>
    <t xml:space="preserve">PREÇO MÉDIO DO VEÍCULO-PADRÃO COMPLETO </t>
  </si>
  <si>
    <t xml:space="preserve">PREÇO MÉDIO DO VEÍCULO-PADRÃO SEM A RODAGEM  </t>
  </si>
  <si>
    <t>PREÇO DO VEÍCULO-PADRÃO SEM A RODAGEM COM AR CONDICIONADO</t>
  </si>
  <si>
    <t>PREÇO DO VEÍCULO-PADRÃO SEM A RODAGEM SEM AR CONDICIONADO</t>
  </si>
  <si>
    <t>3. PREÇO DA RODAGEM</t>
  </si>
  <si>
    <t>2. PREÇO DO VEÍCULO-PADRÃO</t>
  </si>
  <si>
    <t>2.1 PREÇO DO VEÍCULO-PADRÃO COMPLETO</t>
  </si>
  <si>
    <t>2.2 PREÇO DO VEÍCULO-PADRÃO SEM A RODAGEM</t>
  </si>
  <si>
    <t>R$/funcionário.mês</t>
  </si>
  <si>
    <t>Preço Unitário do Pneu</t>
  </si>
  <si>
    <t>PREÇO DO VEÍCULO NOVO COMPLETO COM AR CONDICIONADO</t>
  </si>
  <si>
    <t>DISTRIBUIÇÃO ETÁRIA DA FFROTA SEM AR CONDICIONADO</t>
  </si>
  <si>
    <t>DISTRIBUIÇÃO ETÁRIA DA FROTA</t>
  </si>
  <si>
    <t>ÍNDICE DE CONSUMO DE COMBUSTÍVEL</t>
  </si>
  <si>
    <t>CUSTO DE CONSUMO DE COMBUSTÍVEL</t>
  </si>
  <si>
    <t>SEM AR CONDICIONADO</t>
  </si>
  <si>
    <t>PONDERAÇÃO DO CUSTO DO COMBUSTÍVEL</t>
  </si>
  <si>
    <t>% do PVNC</t>
  </si>
  <si>
    <t>Coeficiente de Depreciação Anual</t>
  </si>
  <si>
    <t>Depreciação Anual da Frota Com Ar Condicionado</t>
  </si>
  <si>
    <t>DEPRECIAÇÃO DO VEÍCULO</t>
  </si>
  <si>
    <t>Depreciação Anual da Frota com Ar Condicionado</t>
  </si>
  <si>
    <t>Depreciação Anual da Frota sem Ar Condicionado</t>
  </si>
  <si>
    <t>DEPRECIAÇÃO DE OUTROS ATIVOS</t>
  </si>
  <si>
    <t>Veículos de Apoio</t>
  </si>
  <si>
    <t>Coeficiente de Remuneração Anual</t>
  </si>
  <si>
    <t>REMUNERAÇÃO DO VEÍCULO</t>
  </si>
  <si>
    <t>REMUNERAÇÃO DO ALMOXARIFADO</t>
  </si>
  <si>
    <t>REMUNERAÇÃO DE OUTROS ATIVOS</t>
  </si>
  <si>
    <t>Remuneração Anual da Frota com Ar Condicionado</t>
  </si>
  <si>
    <t>Remuneração Anual da Frota sem Ar Condicionado</t>
  </si>
  <si>
    <t>Amortização e Depreciação</t>
  </si>
  <si>
    <t>AMORTIZAÇÃO MENSAL DE OUTROS INVESTIMENTOS</t>
  </si>
  <si>
    <t>PESSOAL DE OPERAÇÃO</t>
  </si>
  <si>
    <t>% do percurso total</t>
  </si>
  <si>
    <t>% da frota total</t>
  </si>
  <si>
    <t>FROTA SEM AR CONDICIONADO</t>
  </si>
  <si>
    <t>FROTA COM AR CONDICIONADO</t>
  </si>
  <si>
    <t>PREÇO DO VEÍCULO NOVO COMPLETO SEM AR CONDICIONADO</t>
  </si>
  <si>
    <t>PREÇO DO VEÍCULO NOVO COMPLETO</t>
  </si>
  <si>
    <t>Preço Médio da Câmara</t>
  </si>
  <si>
    <t>Frota Total sem Ar Condicionado</t>
  </si>
  <si>
    <t>VALOR DE OUTROS ATIVOS NOVOS</t>
  </si>
  <si>
    <t>OUTROS INVESTIMENTOS</t>
  </si>
  <si>
    <t>DESPESAS ADMINISTRATIVAS MENSAIS TOTAIS</t>
  </si>
  <si>
    <t>Serviços Especiais</t>
  </si>
  <si>
    <t>COEFICIENTE DE CONSUMO DE COMBUSTÍVEL</t>
  </si>
  <si>
    <t>Sem Ar Condicionado</t>
  </si>
  <si>
    <t>Com Ar Condicionado</t>
  </si>
  <si>
    <t>COEFICIENTE DE CONSUMO DA RODAGEM</t>
  </si>
  <si>
    <t>COEFICIENTE DE DEPRECIAÇÃO MENSAL DA FROTA</t>
  </si>
  <si>
    <t>COEFICIENTE DE DEPRECIAÇÃO MENSAL DE OUTROS ATIVOS</t>
  </si>
  <si>
    <t>COEFICIENTE DE REMUNERAÇÃO MENSAL DA FROTA</t>
  </si>
  <si>
    <t>COEFICIENTE DE REMUNERAÇÃO MENSAL DE OUTROS ATIVOS</t>
  </si>
  <si>
    <t>DESPESA TOTAL COM PESSOAL</t>
  </si>
  <si>
    <t>7 CUSTO TOTAL</t>
  </si>
  <si>
    <t>CUSTO TOTAL</t>
  </si>
  <si>
    <t>/ 100</t>
  </si>
  <si>
    <t>8 CUSTO DE REMUNERAÇÃO PELA PRESTAÇÃO DOS SERVIÇOS</t>
  </si>
  <si>
    <t>9. CÁLCULO FINAL DOS CUSTOS</t>
  </si>
  <si>
    <t xml:space="preserve">Coeficiente Geral de Remuneração Mensal de Outros Ativos </t>
  </si>
  <si>
    <t>9. DESPESAS ADMINISTRATIVAS</t>
  </si>
  <si>
    <t>CUSTO DO COMBUSTÍVEL</t>
  </si>
  <si>
    <t>PONDERAÇÃO DO CUSTO DA RODAGEM</t>
  </si>
  <si>
    <t>CÁLCULO DOS CUSTOS</t>
  </si>
  <si>
    <t>Frota Total com Ar Condicionado</t>
  </si>
  <si>
    <t>(% do PVNC/veículomês)</t>
  </si>
  <si>
    <t xml:space="preserve">Coeficiente Geral de Depreciação Mensal de Outros Ativos </t>
  </si>
  <si>
    <t>GOVERNO DO ESTADO DO PARANÁ</t>
  </si>
  <si>
    <t>Micro-ônibus</t>
  </si>
  <si>
    <t>Ônibus Bi-Articulado</t>
  </si>
  <si>
    <t>Documento Preliminar Sujeito a Modificações</t>
  </si>
  <si>
    <t>Modelo Padrão</t>
  </si>
  <si>
    <t>14   x  (</t>
  </si>
  <si>
    <t xml:space="preserve">+ </t>
  </si>
  <si>
    <t xml:space="preserve"> x</t>
  </si>
  <si>
    <t>Frota Operante Total</t>
  </si>
  <si>
    <t>Frota Reserva Total</t>
  </si>
  <si>
    <t>Cálculo Genérico de Depreciação e Remuneração do Capital Investindo em Veículos</t>
  </si>
  <si>
    <t>Outros Ativos</t>
  </si>
  <si>
    <t>Item</t>
  </si>
  <si>
    <t>TRC</t>
  </si>
  <si>
    <r>
      <t xml:space="preserve">Vida Útil  </t>
    </r>
    <r>
      <rPr>
        <sz val="12"/>
        <rFont val="Arial"/>
        <family val="2"/>
      </rPr>
      <t>(anos)</t>
    </r>
  </si>
  <si>
    <r>
      <t xml:space="preserve">Valor Residual </t>
    </r>
    <r>
      <rPr>
        <sz val="12"/>
        <rFont val="Arial"/>
        <family val="2"/>
      </rPr>
      <t>(%)</t>
    </r>
  </si>
  <si>
    <r>
      <t>Vida Útil</t>
    </r>
    <r>
      <rPr>
        <sz val="12"/>
        <rFont val="Arial"/>
        <family val="2"/>
      </rPr>
      <t xml:space="preserve"> (anos)</t>
    </r>
  </si>
  <si>
    <r>
      <t>Valor Residual</t>
    </r>
    <r>
      <rPr>
        <sz val="12"/>
        <rFont val="Arial"/>
        <family val="2"/>
      </rPr>
      <t xml:space="preserve"> (%)</t>
    </r>
  </si>
  <si>
    <t>Coeficiente de depreciação mensal</t>
  </si>
  <si>
    <t>valor</t>
  </si>
  <si>
    <t>Anual</t>
  </si>
  <si>
    <t>Mensal</t>
  </si>
  <si>
    <t xml:space="preserve">  </t>
  </si>
  <si>
    <t>Remuneração de Outros Ativos</t>
  </si>
  <si>
    <t>(metade da vida útil)</t>
  </si>
  <si>
    <t>&gt; 15</t>
  </si>
  <si>
    <t>&gt;15</t>
  </si>
  <si>
    <t>Depreciação Total de Outros Ativos - Modelo Detalhado</t>
  </si>
  <si>
    <t>% do PVNC/veíc.mês</t>
  </si>
  <si>
    <t>Depreciação Total de Outros Ativos - Modelo Resumido</t>
  </si>
  <si>
    <t>% do PVNC/veículomês</t>
  </si>
  <si>
    <t>Remuneração Total de Outros Ativos - Modelo Detalhado</t>
  </si>
  <si>
    <t>Remuneração Total de Outros Ativos - Modelo Resumido</t>
  </si>
  <si>
    <t>COEFICIENTE DE REMUNERAÇÃO MENSAL DO ALMOXARIFADO</t>
  </si>
  <si>
    <t>Coeficiente de Outorga</t>
  </si>
  <si>
    <t>Coeficiente de Investimento Terminal e Infraestrutura</t>
  </si>
  <si>
    <t>Coeficiente de Benefícios</t>
  </si>
  <si>
    <t>COEFICIENTES DE DESPESAS COM PESSOAL</t>
  </si>
  <si>
    <t>Coeficiente de Remuneração de Diretoria</t>
  </si>
  <si>
    <t>y=-0,9722 X+16,692</t>
  </si>
  <si>
    <t>Lei Federal nº 12.715 - INSS</t>
  </si>
  <si>
    <t>Ônibus Biarticulado</t>
  </si>
  <si>
    <t>PERCURSO PRODUTIVO</t>
  </si>
  <si>
    <r>
      <t xml:space="preserve">PMM </t>
    </r>
    <r>
      <rPr>
        <sz val="12"/>
        <rFont val="Arial"/>
        <family val="2"/>
      </rPr>
      <t xml:space="preserve">- Percurso Médio Mensal </t>
    </r>
  </si>
  <si>
    <r>
      <t xml:space="preserve">IPK </t>
    </r>
    <r>
      <rPr>
        <sz val="12"/>
        <rFont val="Arial"/>
        <family val="2"/>
      </rPr>
      <t xml:space="preserve">- Indice de Passageiros por Quilômetro </t>
    </r>
  </si>
  <si>
    <r>
      <t>VALOR</t>
    </r>
    <r>
      <rPr>
        <sz val="12"/>
        <rFont val="Arial"/>
        <family val="2"/>
      </rPr>
      <t xml:space="preserve"> (R$/km)</t>
    </r>
  </si>
  <si>
    <r>
      <t>VALOR</t>
    </r>
    <r>
      <rPr>
        <sz val="12"/>
        <rFont val="Arial"/>
        <family val="2"/>
      </rPr>
      <t xml:space="preserve"> </t>
    </r>
  </si>
  <si>
    <t>DISTRIBUIÇÃO ETÁRIA DA FROTA COM AR CONDICIONADO</t>
  </si>
  <si>
    <t>DISTRIBUIÇÃO ETÁRIA DA FROTA SEM AR CONDICIONADO</t>
  </si>
  <si>
    <t>DEPARTAMENTO DE ESTRADAS DE RODAGEM</t>
  </si>
  <si>
    <t>ESTUDO DOS CUSTOS DO SERVIÇO METROPOLITANO DO SISTEMA DE TRANSPORTE PÚBLICO DE PASSAGEIROS DO ESTADO DO PARANÁ</t>
  </si>
  <si>
    <t>ICMS</t>
  </si>
  <si>
    <t>Vida Útil</t>
  </si>
  <si>
    <t>% do PVNC/veículo.mês</t>
  </si>
  <si>
    <t>Coeficiente Tarifário</t>
  </si>
  <si>
    <t>R$/passageiro.km</t>
  </si>
  <si>
    <t>passageiros/viagem</t>
  </si>
  <si>
    <t>OCUPAÇÃO MÉDIA</t>
  </si>
  <si>
    <t>COEFICIENTE TARIFÁRIO</t>
  </si>
  <si>
    <t>COEFICIENTE TARIFÁRIO ANTERIOR</t>
  </si>
  <si>
    <t>VARIAÇÃO DOA COEFICIENTES TARIFÁRIOS</t>
  </si>
  <si>
    <t>R$/pass.km</t>
  </si>
  <si>
    <t>CUSTO TOTAL COM TRIBUTOS ANTERIOR</t>
  </si>
  <si>
    <t xml:space="preserve">4.1 DEMANDA </t>
  </si>
  <si>
    <t>passs/viagem</t>
  </si>
  <si>
    <t>Calculado</t>
  </si>
  <si>
    <t>Anterior</t>
  </si>
  <si>
    <t>Ocupação Média</t>
  </si>
  <si>
    <t>pass/viagem</t>
  </si>
  <si>
    <t>Idade Média</t>
  </si>
  <si>
    <t>Percurso</t>
  </si>
  <si>
    <t>COEFICIENTE Tarifário</t>
  </si>
  <si>
    <t>2. CUSTO E COEFICIENTE TARIFÁRIO VIGENTE</t>
  </si>
  <si>
    <t>Variação</t>
  </si>
  <si>
    <t>Invest. Terminal e Infraestrutura</t>
  </si>
  <si>
    <t>LOTE OESTE</t>
  </si>
  <si>
    <t>COFINS</t>
  </si>
  <si>
    <t>PIS</t>
  </si>
  <si>
    <t>Resultados do Cálculo com as Correções</t>
  </si>
  <si>
    <t>Resultados do Cálculo sem as Correções</t>
  </si>
  <si>
    <t xml:space="preserve">Resultados da Amostra </t>
  </si>
  <si>
    <t>Intervalo de Confiança</t>
  </si>
  <si>
    <t>Máximo</t>
  </si>
  <si>
    <t>Média</t>
  </si>
  <si>
    <t>Minimo</t>
  </si>
  <si>
    <t>Leste</t>
  </si>
  <si>
    <t>Noroeste</t>
  </si>
  <si>
    <t>Viagens</t>
  </si>
  <si>
    <t>viagens/mês</t>
  </si>
  <si>
    <t>Extensão Média</t>
  </si>
  <si>
    <t>km</t>
  </si>
  <si>
    <t>Coeficientes Anteriores</t>
  </si>
  <si>
    <t>Coeficientes Corrigidos</t>
  </si>
  <si>
    <t>Oeste (c/corr.)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</si>
</sst>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(* #\,##0\.00_);_(* \(#\,##0\.00\);_(* &quot;-&quot;??_);_(@_)"/>
    <numFmt numFmtId="165" formatCode="#\,##0\.00000"/>
    <numFmt numFmtId="166" formatCode="#,##0.0"/>
    <numFmt numFmtId="167" formatCode="#,##0.000"/>
    <numFmt numFmtId="168" formatCode="0.000"/>
    <numFmt numFmtId="169" formatCode="0.0000"/>
    <numFmt numFmtId="170" formatCode="#,##0.0000"/>
    <numFmt numFmtId="171" formatCode="#,##0.00000"/>
    <numFmt numFmtId="172" formatCode="mmmm/yy"/>
    <numFmt numFmtId="173" formatCode="_([$€-2]* #,##0.00_);_([$€-2]* \(#,##0.00\);_([$€-2]* &quot;-&quot;??_)"/>
    <numFmt numFmtId="174" formatCode="&quot;R$&quot;\ #,##0.00"/>
    <numFmt numFmtId="175" formatCode="0.0000%"/>
    <numFmt numFmtId="176" formatCode="0.0%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</font>
    <font>
      <sz val="10"/>
      <color rgb="FF0000FF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b/>
      <sz val="22"/>
      <color rgb="FFFF0000"/>
      <name val="Arial"/>
      <family val="2"/>
    </font>
    <font>
      <b/>
      <sz val="28"/>
      <color rgb="FFFF0000"/>
      <name val="Arial"/>
      <family val="2"/>
    </font>
    <font>
      <b/>
      <sz val="36"/>
      <color rgb="FFFF0000"/>
      <name val="Arial"/>
      <family val="2"/>
    </font>
    <font>
      <sz val="28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28"/>
      <color rgb="FFFF0000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b/>
      <sz val="11"/>
      <color rgb="FFFF0000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mediumGray">
        <fgColor indexed="41"/>
        <bgColor indexed="9"/>
      </patternFill>
    </fill>
    <fill>
      <patternFill patternType="mediumGray">
        <fgColor indexed="44"/>
        <bgColor indexed="9"/>
      </patternFill>
    </fill>
    <fill>
      <patternFill patternType="solid">
        <fgColor indexed="9"/>
      </patternFill>
    </fill>
    <fill>
      <patternFill patternType="mediumGray">
        <fgColor indexed="26"/>
      </patternFill>
    </fill>
    <fill>
      <patternFill patternType="mediumGray">
        <fgColor indexed="47"/>
      </patternFill>
    </fill>
    <fill>
      <patternFill patternType="mediumGray">
        <fgColor indexed="42"/>
      </patternFill>
    </fill>
    <fill>
      <patternFill patternType="mediumGray">
        <fgColor indexed="41"/>
      </patternFill>
    </fill>
    <fill>
      <patternFill patternType="mediumGray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47"/>
        <bgColor rgb="FFFFE6C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6"/>
        <bgColor theme="0"/>
      </patternFill>
    </fill>
    <fill>
      <patternFill patternType="lightGray">
        <fgColor indexed="26"/>
        <bgColor theme="0"/>
      </patternFill>
    </fill>
    <fill>
      <patternFill patternType="mediumGray">
        <fgColor indexed="41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>
        <fgColor indexed="41"/>
        <bgColor theme="9" tint="-0.249977111117893"/>
      </patternFill>
    </fill>
    <fill>
      <patternFill patternType="solid">
        <fgColor rgb="FFFFFF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mediumGray">
        <fgColor indexed="44"/>
        <bgColor theme="9" tint="0.3999755851924192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63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6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70" fontId="2" fillId="8" borderId="1" xfId="0" applyNumberFormat="1" applyFont="1" applyFill="1" applyBorder="1" applyAlignment="1">
      <alignment horizontal="center" vertical="center"/>
    </xf>
    <xf numFmtId="4" fontId="2" fillId="10" borderId="1" xfId="2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 indent="3"/>
    </xf>
    <xf numFmtId="0" fontId="10" fillId="2" borderId="7" xfId="0" quotePrefix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12" borderId="0" xfId="0" applyFill="1" applyAlignment="1">
      <alignment vertical="center"/>
    </xf>
    <xf numFmtId="0" fontId="10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3" fontId="12" fillId="12" borderId="0" xfId="0" applyNumberFormat="1" applyFont="1" applyFill="1" applyAlignment="1">
      <alignment vertical="center"/>
    </xf>
    <xf numFmtId="0" fontId="3" fillId="12" borderId="0" xfId="0" applyFont="1" applyFill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10" fillId="12" borderId="0" xfId="0" applyFont="1" applyFill="1" applyAlignment="1">
      <alignment horizontal="left" vertical="center"/>
    </xf>
    <xf numFmtId="0" fontId="10" fillId="12" borderId="0" xfId="0" applyFont="1" applyFill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Alignment="1">
      <alignment horizontal="center" vertical="center"/>
    </xf>
    <xf numFmtId="4" fontId="16" fillId="12" borderId="0" xfId="0" applyNumberFormat="1" applyFont="1" applyFill="1" applyBorder="1" applyAlignment="1">
      <alignment vertical="center"/>
    </xf>
    <xf numFmtId="0" fontId="0" fillId="12" borderId="0" xfId="0" applyFill="1" applyAlignment="1">
      <alignment horizontal="center" vertical="center"/>
    </xf>
    <xf numFmtId="0" fontId="15" fillId="12" borderId="0" xfId="0" applyFont="1" applyFill="1" applyBorder="1" applyAlignment="1">
      <alignment vertical="center"/>
    </xf>
    <xf numFmtId="0" fontId="10" fillId="12" borderId="0" xfId="0" quotePrefix="1" applyFont="1" applyFill="1" applyBorder="1" applyAlignment="1">
      <alignment horizontal="center" vertical="center"/>
    </xf>
    <xf numFmtId="0" fontId="17" fillId="12" borderId="0" xfId="0" quotePrefix="1" applyFont="1" applyFill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8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3" fontId="18" fillId="12" borderId="0" xfId="0" applyNumberFormat="1" applyFont="1" applyFill="1" applyBorder="1" applyAlignment="1">
      <alignment horizontal="center" vertical="center"/>
    </xf>
    <xf numFmtId="3" fontId="15" fillId="12" borderId="0" xfId="0" applyNumberFormat="1" applyFont="1" applyFill="1" applyBorder="1" applyAlignment="1">
      <alignment horizontal="center" vertical="center"/>
    </xf>
    <xf numFmtId="165" fontId="2" fillId="12" borderId="0" xfId="0" applyNumberFormat="1" applyFont="1" applyFill="1" applyBorder="1" applyAlignment="1">
      <alignment vertical="center"/>
    </xf>
    <xf numFmtId="165" fontId="2" fillId="12" borderId="0" xfId="0" applyNumberFormat="1" applyFont="1" applyFill="1" applyBorder="1" applyAlignment="1">
      <alignment horizontal="center" vertical="center"/>
    </xf>
    <xf numFmtId="0" fontId="15" fillId="12" borderId="0" xfId="0" applyFont="1" applyFill="1" applyAlignment="1">
      <alignment vertical="center"/>
    </xf>
    <xf numFmtId="0" fontId="5" fillId="12" borderId="0" xfId="0" applyFont="1" applyFill="1" applyAlignment="1">
      <alignment horizontal="center" vertical="center"/>
    </xf>
    <xf numFmtId="0" fontId="5" fillId="12" borderId="0" xfId="0" quotePrefix="1" applyFont="1" applyFill="1" applyAlignment="1">
      <alignment horizontal="center" vertical="center"/>
    </xf>
    <xf numFmtId="0" fontId="5" fillId="12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right" vertical="center"/>
    </xf>
    <xf numFmtId="0" fontId="5" fillId="12" borderId="0" xfId="0" applyFont="1" applyFill="1" applyAlignment="1">
      <alignment horizontal="right" vertical="center"/>
    </xf>
    <xf numFmtId="0" fontId="10" fillId="12" borderId="0" xfId="0" applyFont="1" applyFill="1" applyBorder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10" fillId="12" borderId="0" xfId="0" quotePrefix="1" applyFont="1" applyFill="1" applyAlignment="1">
      <alignment horizontal="center" vertical="center"/>
    </xf>
    <xf numFmtId="0" fontId="2" fillId="12" borderId="0" xfId="0" applyFont="1" applyFill="1" applyAlignment="1">
      <alignment horizontal="left" vertical="center" indent="1"/>
    </xf>
    <xf numFmtId="0" fontId="2" fillId="12" borderId="0" xfId="0" applyFont="1" applyFill="1" applyBorder="1" applyAlignment="1">
      <alignment horizontal="left" vertical="center" indent="1"/>
    </xf>
    <xf numFmtId="0" fontId="19" fillId="2" borderId="21" xfId="0" applyFont="1" applyFill="1" applyBorder="1" applyAlignment="1">
      <alignment horizontal="left" vertical="center" indent="1"/>
    </xf>
    <xf numFmtId="0" fontId="4" fillId="12" borderId="0" xfId="0" applyFont="1" applyFill="1" applyAlignment="1">
      <alignment horizontal="center" vertical="center"/>
    </xf>
    <xf numFmtId="0" fontId="19" fillId="2" borderId="27" xfId="0" applyFont="1" applyFill="1" applyBorder="1" applyAlignment="1">
      <alignment horizontal="left" vertical="center" indent="1"/>
    </xf>
    <xf numFmtId="0" fontId="12" fillId="13" borderId="0" xfId="0" applyFont="1" applyFill="1" applyAlignment="1">
      <alignment horizontal="center" vertical="center"/>
    </xf>
    <xf numFmtId="172" fontId="14" fillId="12" borderId="0" xfId="0" applyNumberFormat="1" applyFont="1" applyFill="1" applyAlignment="1">
      <alignment horizontal="center" vertical="center"/>
    </xf>
    <xf numFmtId="3" fontId="19" fillId="12" borderId="0" xfId="0" applyNumberFormat="1" applyFont="1" applyFill="1" applyAlignment="1">
      <alignment vertical="center"/>
    </xf>
    <xf numFmtId="0" fontId="14" fillId="12" borderId="0" xfId="0" applyFont="1" applyFill="1" applyAlignment="1">
      <alignment horizontal="right" vertical="center"/>
    </xf>
    <xf numFmtId="0" fontId="7" fillId="1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5" fillId="14" borderId="0" xfId="0" applyFont="1" applyFill="1" applyAlignment="1">
      <alignment vertical="center"/>
    </xf>
    <xf numFmtId="0" fontId="6" fillId="12" borderId="0" xfId="0" applyFont="1" applyFill="1" applyAlignment="1">
      <alignment horizontal="left" vertical="center"/>
    </xf>
    <xf numFmtId="0" fontId="5" fillId="14" borderId="0" xfId="0" applyFont="1" applyFill="1" applyBorder="1" applyAlignment="1">
      <alignment horizontal="left" vertical="center" indent="1"/>
    </xf>
    <xf numFmtId="0" fontId="13" fillId="14" borderId="0" xfId="0" applyFont="1" applyFill="1" applyBorder="1" applyAlignment="1">
      <alignment horizontal="center" vertical="center"/>
    </xf>
    <xf numFmtId="0" fontId="19" fillId="14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left" indent="1"/>
    </xf>
    <xf numFmtId="0" fontId="10" fillId="2" borderId="21" xfId="0" applyFont="1" applyFill="1" applyBorder="1" applyAlignment="1">
      <alignment horizontal="left" vertical="top" indent="1"/>
    </xf>
    <xf numFmtId="0" fontId="0" fillId="0" borderId="0" xfId="0" applyAlignment="1">
      <alignment vertical="center"/>
    </xf>
    <xf numFmtId="0" fontId="23" fillId="12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15" fillId="14" borderId="0" xfId="0" applyFont="1" applyFill="1" applyBorder="1" applyAlignment="1">
      <alignment vertical="center"/>
    </xf>
    <xf numFmtId="0" fontId="10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3" fontId="2" fillId="12" borderId="0" xfId="0" applyNumberFormat="1" applyFont="1" applyFill="1" applyAlignment="1">
      <alignment vertical="center"/>
    </xf>
    <xf numFmtId="170" fontId="2" fillId="10" borderId="1" xfId="2" applyNumberFormat="1" applyFont="1" applyFill="1" applyBorder="1" applyAlignment="1">
      <alignment horizontal="center" vertical="center"/>
    </xf>
    <xf numFmtId="3" fontId="2" fillId="16" borderId="1" xfId="0" applyNumberFormat="1" applyFont="1" applyFill="1" applyBorder="1" applyAlignment="1">
      <alignment horizontal="center" vertical="center"/>
    </xf>
    <xf numFmtId="0" fontId="8" fillId="14" borderId="0" xfId="0" applyFont="1" applyFill="1" applyAlignment="1">
      <alignment vertical="center"/>
    </xf>
    <xf numFmtId="0" fontId="23" fillId="14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5" fillId="12" borderId="0" xfId="0" quotePrefix="1" applyFont="1" applyFill="1" applyBorder="1" applyAlignment="1">
      <alignment horizontal="right" vertical="center"/>
    </xf>
    <xf numFmtId="168" fontId="2" fillId="11" borderId="1" xfId="0" applyNumberFormat="1" applyFont="1" applyFill="1" applyBorder="1" applyAlignment="1">
      <alignment horizontal="center" vertical="center"/>
    </xf>
    <xf numFmtId="172" fontId="5" fillId="12" borderId="0" xfId="0" applyNumberFormat="1" applyFont="1" applyFill="1" applyAlignment="1">
      <alignment horizontal="center" vertical="center"/>
    </xf>
    <xf numFmtId="0" fontId="5" fillId="12" borderId="0" xfId="0" quotePrefix="1" applyFont="1" applyFill="1" applyBorder="1" applyAlignment="1">
      <alignment horizontal="center" vertical="center"/>
    </xf>
    <xf numFmtId="0" fontId="5" fillId="2" borderId="17" xfId="0" quotePrefix="1" applyFont="1" applyFill="1" applyBorder="1" applyAlignment="1">
      <alignment horizontal="center" vertical="center"/>
    </xf>
    <xf numFmtId="0" fontId="5" fillId="12" borderId="0" xfId="0" applyFont="1" applyFill="1" applyAlignment="1">
      <alignment horizontal="right" vertical="center" indent="1"/>
    </xf>
    <xf numFmtId="0" fontId="25" fillId="2" borderId="1" xfId="0" applyFont="1" applyFill="1" applyBorder="1" applyAlignment="1">
      <alignment horizontal="center" vertical="center"/>
    </xf>
    <xf numFmtId="0" fontId="5" fillId="14" borderId="0" xfId="0" applyFont="1" applyFill="1" applyAlignment="1">
      <alignment horizontal="left" vertical="center"/>
    </xf>
    <xf numFmtId="0" fontId="5" fillId="14" borderId="0" xfId="0" applyFont="1" applyFill="1" applyAlignment="1">
      <alignment horizontal="center" vertical="center"/>
    </xf>
    <xf numFmtId="0" fontId="12" fillId="14" borderId="0" xfId="0" applyFont="1" applyFill="1" applyAlignment="1">
      <alignment vertical="center"/>
    </xf>
    <xf numFmtId="0" fontId="2" fillId="1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0" fontId="2" fillId="12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left" vertical="center" indent="1"/>
    </xf>
    <xf numFmtId="0" fontId="12" fillId="14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left" vertical="center" indent="1"/>
    </xf>
    <xf numFmtId="0" fontId="0" fillId="14" borderId="0" xfId="0" applyFill="1"/>
    <xf numFmtId="0" fontId="19" fillId="14" borderId="0" xfId="0" applyFont="1" applyFill="1" applyAlignment="1">
      <alignment horizontal="left" vertical="center" indent="1"/>
    </xf>
    <xf numFmtId="0" fontId="28" fillId="12" borderId="0" xfId="0" applyFont="1" applyFill="1" applyAlignment="1">
      <alignment vertical="center"/>
    </xf>
    <xf numFmtId="38" fontId="2" fillId="12" borderId="0" xfId="3" applyNumberFormat="1" applyFont="1" applyFill="1" applyBorder="1" applyAlignment="1">
      <alignment horizontal="center" vertical="center"/>
    </xf>
    <xf numFmtId="0" fontId="28" fillId="14" borderId="0" xfId="0" applyFont="1" applyFill="1" applyAlignment="1">
      <alignment vertical="center"/>
    </xf>
    <xf numFmtId="0" fontId="26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/>
    <xf numFmtId="0" fontId="10" fillId="14" borderId="0" xfId="0" applyFont="1" applyFill="1" applyBorder="1" applyAlignment="1">
      <alignment horizontal="center" vertical="center"/>
    </xf>
    <xf numFmtId="0" fontId="10" fillId="14" borderId="0" xfId="0" quotePrefix="1" applyFont="1" applyFill="1" applyAlignment="1">
      <alignment horizontal="center" vertical="center"/>
    </xf>
    <xf numFmtId="0" fontId="5" fillId="14" borderId="0" xfId="0" applyFont="1" applyFill="1" applyAlignment="1">
      <alignment horizontal="right" vertical="center"/>
    </xf>
    <xf numFmtId="3" fontId="13" fillId="14" borderId="0" xfId="0" applyNumberFormat="1" applyFont="1" applyFill="1" applyBorder="1" applyAlignment="1">
      <alignment horizontal="center" vertical="center"/>
    </xf>
    <xf numFmtId="171" fontId="19" fillId="14" borderId="0" xfId="0" applyNumberFormat="1" applyFont="1" applyFill="1" applyAlignment="1">
      <alignment vertical="center"/>
    </xf>
    <xf numFmtId="172" fontId="5" fillId="2" borderId="1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horizontal="center" vertical="center"/>
    </xf>
    <xf numFmtId="3" fontId="2" fillId="1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14" borderId="0" xfId="0" applyFont="1" applyFill="1" applyAlignment="1">
      <alignment vertical="center"/>
    </xf>
    <xf numFmtId="0" fontId="30" fillId="2" borderId="6" xfId="0" applyFont="1" applyFill="1" applyBorder="1" applyAlignment="1">
      <alignment horizontal="left" vertical="center" indent="1"/>
    </xf>
    <xf numFmtId="0" fontId="29" fillId="2" borderId="7" xfId="0" applyFont="1" applyFill="1" applyBorder="1" applyAlignment="1">
      <alignment horizontal="left" vertical="center" indent="1"/>
    </xf>
    <xf numFmtId="0" fontId="29" fillId="2" borderId="7" xfId="0" applyFont="1" applyFill="1" applyBorder="1" applyAlignment="1">
      <alignment horizontal="left" vertical="center" indent="3"/>
    </xf>
    <xf numFmtId="0" fontId="29" fillId="2" borderId="17" xfId="0" applyFont="1" applyFill="1" applyBorder="1" applyAlignment="1">
      <alignment horizontal="left" vertical="center" indent="3"/>
    </xf>
    <xf numFmtId="0" fontId="30" fillId="2" borderId="1" xfId="0" applyFont="1" applyFill="1" applyBorder="1" applyAlignment="1">
      <alignment horizontal="center" vertical="center"/>
    </xf>
    <xf numFmtId="0" fontId="29" fillId="1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" fontId="12" fillId="14" borderId="0" xfId="0" applyNumberFormat="1" applyFont="1" applyFill="1" applyAlignment="1">
      <alignment horizontal="center" vertical="center"/>
    </xf>
    <xf numFmtId="174" fontId="12" fillId="14" borderId="0" xfId="0" applyNumberFormat="1" applyFont="1" applyFill="1" applyAlignment="1">
      <alignment vertical="center"/>
    </xf>
    <xf numFmtId="174" fontId="31" fillId="14" borderId="0" xfId="0" applyNumberFormat="1" applyFont="1" applyFill="1" applyAlignment="1">
      <alignment vertical="center"/>
    </xf>
    <xf numFmtId="0" fontId="31" fillId="14" borderId="0" xfId="0" applyFont="1" applyFill="1" applyAlignment="1">
      <alignment vertical="center"/>
    </xf>
    <xf numFmtId="10" fontId="31" fillId="14" borderId="0" xfId="2" applyNumberFormat="1" applyFont="1" applyFill="1" applyAlignment="1">
      <alignment vertical="center"/>
    </xf>
    <xf numFmtId="169" fontId="12" fillId="14" borderId="0" xfId="0" applyNumberFormat="1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1" fontId="13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14" borderId="0" xfId="0" applyFont="1" applyFill="1" applyAlignment="1">
      <alignment vertical="center"/>
    </xf>
    <xf numFmtId="3" fontId="10" fillId="12" borderId="0" xfId="0" applyNumberFormat="1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24" fillId="12" borderId="0" xfId="0" applyFont="1" applyFill="1" applyAlignment="1">
      <alignment horizontal="center" vertical="center"/>
    </xf>
    <xf numFmtId="0" fontId="2" fillId="14" borderId="0" xfId="0" applyFont="1" applyFill="1" applyAlignment="1">
      <alignment vertical="center"/>
    </xf>
    <xf numFmtId="0" fontId="5" fillId="12" borderId="0" xfId="0" applyFont="1" applyFill="1" applyAlignment="1">
      <alignment horizontal="left" vertical="center" indent="1"/>
    </xf>
    <xf numFmtId="170" fontId="19" fillId="14" borderId="0" xfId="0" applyNumberFormat="1" applyFont="1" applyFill="1" applyAlignment="1">
      <alignment vertical="center"/>
    </xf>
    <xf numFmtId="164" fontId="19" fillId="14" borderId="0" xfId="3" applyFont="1" applyFill="1" applyAlignment="1">
      <alignment vertical="center"/>
    </xf>
    <xf numFmtId="0" fontId="34" fillId="14" borderId="0" xfId="0" applyFont="1" applyFill="1" applyAlignment="1">
      <alignment vertical="center"/>
    </xf>
    <xf numFmtId="0" fontId="0" fillId="14" borderId="0" xfId="0" applyFill="1" applyBorder="1" applyAlignment="1">
      <alignment vertical="center"/>
    </xf>
    <xf numFmtId="0" fontId="22" fillId="14" borderId="0" xfId="0" applyFont="1" applyFill="1" applyBorder="1" applyAlignment="1">
      <alignment vertical="center"/>
    </xf>
    <xf numFmtId="0" fontId="22" fillId="1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4" fontId="2" fillId="16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72" fontId="7" fillId="12" borderId="0" xfId="0" applyNumberFormat="1" applyFont="1" applyFill="1" applyAlignment="1">
      <alignment horizontal="center" vertical="center"/>
    </xf>
    <xf numFmtId="167" fontId="19" fillId="14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right" vertical="center" indent="1"/>
    </xf>
    <xf numFmtId="4" fontId="2" fillId="8" borderId="1" xfId="0" applyNumberFormat="1" applyFont="1" applyFill="1" applyBorder="1" applyAlignment="1">
      <alignment horizontal="right" vertical="center" indent="1"/>
    </xf>
    <xf numFmtId="0" fontId="19" fillId="12" borderId="0" xfId="0" applyFont="1" applyFill="1" applyAlignment="1">
      <alignment horizontal="left" vertical="center" indent="1"/>
    </xf>
    <xf numFmtId="0" fontId="15" fillId="12" borderId="0" xfId="0" applyFont="1" applyFill="1" applyBorder="1" applyAlignment="1">
      <alignment horizontal="left" vertical="center" indent="1"/>
    </xf>
    <xf numFmtId="0" fontId="10" fillId="12" borderId="0" xfId="0" applyFont="1" applyFill="1" applyBorder="1" applyAlignment="1">
      <alignment horizontal="left" vertical="center" indent="1"/>
    </xf>
    <xf numFmtId="0" fontId="5" fillId="2" borderId="1" xfId="0" quotePrefix="1" applyFont="1" applyFill="1" applyBorder="1" applyAlignment="1">
      <alignment horizontal="left" vertical="center" indent="1"/>
    </xf>
    <xf numFmtId="166" fontId="2" fillId="10" borderId="1" xfId="0" applyNumberFormat="1" applyFont="1" applyFill="1" applyBorder="1" applyAlignment="1">
      <alignment horizontal="center" vertical="center"/>
    </xf>
    <xf numFmtId="170" fontId="2" fillId="10" borderId="1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right" vertical="center" indent="2"/>
    </xf>
    <xf numFmtId="171" fontId="2" fillId="8" borderId="1" xfId="0" applyNumberFormat="1" applyFont="1" applyFill="1" applyBorder="1" applyAlignment="1">
      <alignment horizontal="right" vertical="center" indent="2"/>
    </xf>
    <xf numFmtId="3" fontId="4" fillId="8" borderId="1" xfId="0" applyNumberFormat="1" applyFont="1" applyFill="1" applyBorder="1" applyAlignment="1">
      <alignment horizontal="right" vertical="center" indent="3"/>
    </xf>
    <xf numFmtId="3" fontId="4" fillId="7" borderId="1" xfId="0" applyNumberFormat="1" applyFont="1" applyFill="1" applyBorder="1" applyAlignment="1">
      <alignment horizontal="right" vertical="center" indent="3"/>
    </xf>
    <xf numFmtId="3" fontId="4" fillId="7" borderId="1" xfId="0" applyNumberFormat="1" applyFont="1" applyFill="1" applyBorder="1" applyAlignment="1">
      <alignment horizontal="right" vertical="center" indent="4"/>
    </xf>
    <xf numFmtId="3" fontId="4" fillId="8" borderId="1" xfId="0" applyNumberFormat="1" applyFont="1" applyFill="1" applyBorder="1" applyAlignment="1">
      <alignment horizontal="right" vertical="center" indent="4"/>
    </xf>
    <xf numFmtId="0" fontId="5" fillId="2" borderId="1" xfId="0" applyFont="1" applyFill="1" applyBorder="1" applyAlignment="1">
      <alignment horizontal="left" vertical="center" wrapText="1" indent="1"/>
    </xf>
    <xf numFmtId="170" fontId="2" fillId="10" borderId="1" xfId="0" applyNumberFormat="1" applyFont="1" applyFill="1" applyBorder="1" applyAlignment="1">
      <alignment horizontal="right" vertical="center" indent="2"/>
    </xf>
    <xf numFmtId="170" fontId="2" fillId="8" borderId="1" xfId="0" applyNumberFormat="1" applyFont="1" applyFill="1" applyBorder="1" applyAlignment="1">
      <alignment horizontal="right" vertical="center" indent="2"/>
    </xf>
    <xf numFmtId="3" fontId="2" fillId="8" borderId="1" xfId="0" applyNumberFormat="1" applyFont="1" applyFill="1" applyBorder="1" applyAlignment="1">
      <alignment horizontal="center" vertical="center"/>
    </xf>
    <xf numFmtId="170" fontId="2" fillId="8" borderId="1" xfId="0" applyNumberFormat="1" applyFont="1" applyFill="1" applyBorder="1" applyAlignment="1">
      <alignment horizontal="right" vertical="center" indent="1"/>
    </xf>
    <xf numFmtId="167" fontId="2" fillId="8" borderId="1" xfId="0" applyNumberFormat="1" applyFont="1" applyFill="1" applyBorder="1" applyAlignment="1">
      <alignment horizontal="right" vertical="center" indent="1"/>
    </xf>
    <xf numFmtId="4" fontId="4" fillId="7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left" vertical="center" wrapText="1" indent="1"/>
    </xf>
    <xf numFmtId="170" fontId="2" fillId="10" borderId="1" xfId="0" applyNumberFormat="1" applyFont="1" applyFill="1" applyBorder="1" applyAlignment="1">
      <alignment horizontal="right" vertical="center" indent="1"/>
    </xf>
    <xf numFmtId="0" fontId="19" fillId="12" borderId="0" xfId="0" applyFont="1" applyFill="1" applyAlignment="1">
      <alignment horizontal="right" vertical="center" indent="1"/>
    </xf>
    <xf numFmtId="0" fontId="10" fillId="12" borderId="0" xfId="0" applyFont="1" applyFill="1" applyAlignment="1">
      <alignment horizontal="right" vertical="center" indent="1"/>
    </xf>
    <xf numFmtId="170" fontId="2" fillId="10" borderId="1" xfId="2" applyNumberFormat="1" applyFont="1" applyFill="1" applyBorder="1" applyAlignment="1">
      <alignment horizontal="right" vertical="center" indent="1"/>
    </xf>
    <xf numFmtId="0" fontId="19" fillId="14" borderId="0" xfId="0" applyFont="1" applyFill="1" applyAlignment="1">
      <alignment horizontal="right" vertical="center" indent="1"/>
    </xf>
    <xf numFmtId="170" fontId="5" fillId="8" borderId="1" xfId="0" applyNumberFormat="1" applyFont="1" applyFill="1" applyBorder="1" applyAlignment="1">
      <alignment horizontal="center" vertical="center"/>
    </xf>
    <xf numFmtId="170" fontId="2" fillId="10" borderId="12" xfId="2" applyNumberFormat="1" applyFont="1" applyFill="1" applyBorder="1" applyAlignment="1">
      <alignment horizontal="center" vertical="center"/>
    </xf>
    <xf numFmtId="3" fontId="2" fillId="16" borderId="1" xfId="0" applyNumberFormat="1" applyFont="1" applyFill="1" applyBorder="1" applyAlignment="1">
      <alignment horizontal="right" vertical="center" indent="3"/>
    </xf>
    <xf numFmtId="0" fontId="5" fillId="2" borderId="1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4" fontId="2" fillId="16" borderId="1" xfId="0" applyNumberFormat="1" applyFont="1" applyFill="1" applyBorder="1" applyAlignment="1">
      <alignment horizontal="right" vertical="center" indent="1"/>
    </xf>
    <xf numFmtId="4" fontId="2" fillId="7" borderId="12" xfId="0" applyNumberFormat="1" applyFont="1" applyFill="1" applyBorder="1" applyAlignment="1">
      <alignment horizontal="right" vertical="center" indent="1"/>
    </xf>
    <xf numFmtId="0" fontId="2" fillId="14" borderId="0" xfId="0" applyFont="1" applyFill="1" applyAlignment="1">
      <alignment horizontal="right" vertical="center" indent="1"/>
    </xf>
    <xf numFmtId="0" fontId="2" fillId="13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right" vertical="center" indent="1"/>
    </xf>
    <xf numFmtId="0" fontId="2" fillId="14" borderId="0" xfId="0" applyFont="1" applyFill="1" applyAlignment="1">
      <alignment vertical="center"/>
    </xf>
    <xf numFmtId="0" fontId="2" fillId="12" borderId="0" xfId="0" applyFont="1" applyFill="1" applyAlignment="1">
      <alignment horizontal="right" vertical="center" indent="1"/>
    </xf>
    <xf numFmtId="0" fontId="12" fillId="12" borderId="0" xfId="0" applyFont="1" applyFill="1" applyAlignment="1">
      <alignment horizontal="right" vertical="center" indent="1"/>
    </xf>
    <xf numFmtId="49" fontId="7" fillId="14" borderId="0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0" fontId="21" fillId="14" borderId="0" xfId="0" applyFont="1" applyFill="1" applyAlignment="1">
      <alignment vertical="center" wrapText="1"/>
    </xf>
    <xf numFmtId="49" fontId="7" fillId="14" borderId="0" xfId="0" applyNumberFormat="1" applyFont="1" applyFill="1" applyBorder="1" applyAlignment="1">
      <alignment vertical="center"/>
    </xf>
    <xf numFmtId="49" fontId="6" fillId="14" borderId="0" xfId="0" applyNumberFormat="1" applyFont="1" applyFill="1" applyBorder="1" applyAlignment="1">
      <alignment vertical="center"/>
    </xf>
    <xf numFmtId="49" fontId="9" fillId="14" borderId="0" xfId="0" applyNumberFormat="1" applyFont="1" applyFill="1" applyBorder="1" applyAlignment="1">
      <alignment vertical="center" wrapText="1"/>
    </xf>
    <xf numFmtId="49" fontId="7" fillId="14" borderId="0" xfId="0" applyNumberFormat="1" applyFont="1" applyFill="1" applyBorder="1" applyAlignment="1">
      <alignment vertical="center" wrapText="1"/>
    </xf>
    <xf numFmtId="49" fontId="9" fillId="14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0" fontId="38" fillId="14" borderId="0" xfId="0" applyFont="1" applyFill="1" applyAlignment="1">
      <alignment vertical="center"/>
    </xf>
    <xf numFmtId="0" fontId="40" fillId="14" borderId="0" xfId="0" applyFont="1" applyFill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1" fillId="14" borderId="0" xfId="0" applyFont="1" applyFill="1" applyAlignment="1">
      <alignment vertical="center"/>
    </xf>
    <xf numFmtId="0" fontId="38" fillId="1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7" fillId="12" borderId="0" xfId="0" applyFont="1" applyFill="1" applyBorder="1" applyAlignment="1">
      <alignment horizontal="center" vertical="center"/>
    </xf>
    <xf numFmtId="3" fontId="19" fillId="14" borderId="0" xfId="0" applyNumberFormat="1" applyFont="1" applyFill="1" applyAlignment="1">
      <alignment vertical="center"/>
    </xf>
    <xf numFmtId="0" fontId="43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/>
    </xf>
    <xf numFmtId="0" fontId="43" fillId="14" borderId="0" xfId="0" applyFont="1" applyFill="1" applyAlignment="1">
      <alignment horizontal="center" vertical="center"/>
    </xf>
    <xf numFmtId="169" fontId="43" fillId="14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indent="1"/>
    </xf>
    <xf numFmtId="170" fontId="2" fillId="10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4" fontId="19" fillId="14" borderId="0" xfId="0" applyNumberFormat="1" applyFont="1" applyFill="1" applyAlignment="1">
      <alignment vertical="center"/>
    </xf>
    <xf numFmtId="3" fontId="13" fillId="2" borderId="0" xfId="0" applyNumberFormat="1" applyFont="1" applyFill="1" applyBorder="1" applyAlignment="1">
      <alignment horizontal="center" vertical="center"/>
    </xf>
    <xf numFmtId="170" fontId="0" fillId="14" borderId="0" xfId="0" applyNumberFormat="1" applyFill="1" applyAlignment="1">
      <alignment horizontal="center" vertical="center"/>
    </xf>
    <xf numFmtId="170" fontId="24" fillId="10" borderId="1" xfId="0" applyNumberFormat="1" applyFont="1" applyFill="1" applyBorder="1" applyAlignment="1">
      <alignment horizontal="right" vertical="center" indent="1"/>
    </xf>
    <xf numFmtId="0" fontId="45" fillId="14" borderId="0" xfId="0" applyFont="1" applyFill="1" applyBorder="1" applyAlignment="1">
      <alignment vertical="center" wrapText="1"/>
    </xf>
    <xf numFmtId="3" fontId="0" fillId="14" borderId="0" xfId="0" applyNumberFormat="1" applyFill="1" applyAlignment="1">
      <alignment vertical="center"/>
    </xf>
    <xf numFmtId="0" fontId="5" fillId="2" borderId="1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0" fontId="0" fillId="0" borderId="0" xfId="0" applyBorder="1"/>
    <xf numFmtId="0" fontId="46" fillId="14" borderId="0" xfId="0" applyFont="1" applyFill="1" applyAlignment="1">
      <alignment vertical="center"/>
    </xf>
    <xf numFmtId="49" fontId="45" fillId="14" borderId="0" xfId="0" applyNumberFormat="1" applyFont="1" applyFill="1" applyBorder="1" applyAlignment="1">
      <alignment vertical="center"/>
    </xf>
    <xf numFmtId="49" fontId="47" fillId="14" borderId="0" xfId="0" applyNumberFormat="1" applyFont="1" applyFill="1" applyBorder="1" applyAlignment="1">
      <alignment vertical="center"/>
    </xf>
    <xf numFmtId="0" fontId="24" fillId="14" borderId="0" xfId="0" applyFont="1" applyFill="1" applyAlignment="1">
      <alignment vertical="center"/>
    </xf>
    <xf numFmtId="0" fontId="35" fillId="14" borderId="0" xfId="0" applyFont="1" applyFill="1" applyAlignment="1">
      <alignment vertical="center" wrapText="1"/>
    </xf>
    <xf numFmtId="0" fontId="23" fillId="0" borderId="0" xfId="0" applyFont="1" applyAlignment="1">
      <alignment vertical="center"/>
    </xf>
    <xf numFmtId="0" fontId="0" fillId="14" borderId="0" xfId="0" applyFill="1" applyBorder="1"/>
    <xf numFmtId="0" fontId="20" fillId="14" borderId="0" xfId="0" applyFont="1" applyFill="1" applyBorder="1" applyAlignment="1">
      <alignment vertical="center"/>
    </xf>
    <xf numFmtId="0" fontId="12" fillId="14" borderId="0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19" fillId="12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0" fillId="14" borderId="0" xfId="0" applyNumberFormat="1" applyFill="1" applyBorder="1" applyAlignment="1">
      <alignment vertical="center"/>
    </xf>
    <xf numFmtId="0" fontId="8" fillId="0" borderId="0" xfId="0" applyFont="1" applyBorder="1" applyAlignment="1">
      <alignment horizontal="left" vertical="center" indent="10"/>
    </xf>
    <xf numFmtId="0" fontId="8" fillId="0" borderId="0" xfId="0" applyFont="1" applyBorder="1" applyAlignment="1">
      <alignment horizontal="left" vertical="center" indent="12"/>
    </xf>
    <xf numFmtId="0" fontId="12" fillId="12" borderId="0" xfId="0" applyFont="1" applyFill="1" applyBorder="1" applyAlignment="1">
      <alignment vertical="center"/>
    </xf>
    <xf numFmtId="4" fontId="24" fillId="10" borderId="1" xfId="0" applyNumberFormat="1" applyFont="1" applyFill="1" applyBorder="1" applyAlignment="1">
      <alignment horizontal="right" vertical="center" indent="2"/>
    </xf>
    <xf numFmtId="0" fontId="2" fillId="14" borderId="0" xfId="0" applyFont="1" applyFill="1" applyAlignment="1">
      <alignment vertical="center"/>
    </xf>
    <xf numFmtId="0" fontId="49" fillId="12" borderId="1" xfId="0" applyFont="1" applyFill="1" applyBorder="1" applyAlignment="1">
      <alignment vertical="center"/>
    </xf>
    <xf numFmtId="0" fontId="49" fillId="12" borderId="0" xfId="0" applyFont="1" applyFill="1" applyAlignment="1">
      <alignment horizontal="left" vertical="center" indent="1"/>
    </xf>
    <xf numFmtId="0" fontId="24" fillId="14" borderId="0" xfId="0" applyFont="1" applyFill="1" applyBorder="1" applyAlignment="1">
      <alignment vertical="center"/>
    </xf>
    <xf numFmtId="0" fontId="39" fillId="14" borderId="0" xfId="0" applyFont="1" applyFill="1" applyBorder="1" applyAlignment="1">
      <alignment vertical="center"/>
    </xf>
    <xf numFmtId="0" fontId="39" fillId="14" borderId="0" xfId="0" applyFont="1" applyFill="1" applyAlignment="1">
      <alignment vertical="center"/>
    </xf>
    <xf numFmtId="0" fontId="47" fillId="14" borderId="0" xfId="0" applyFont="1" applyFill="1" applyAlignment="1">
      <alignment vertical="center"/>
    </xf>
    <xf numFmtId="0" fontId="24" fillId="1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12" borderId="0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0" fontId="24" fillId="0" borderId="0" xfId="0" applyFont="1"/>
    <xf numFmtId="0" fontId="35" fillId="12" borderId="0" xfId="0" applyFont="1" applyFill="1" applyAlignment="1">
      <alignment vertical="center" wrapText="1"/>
    </xf>
    <xf numFmtId="0" fontId="20" fillId="12" borderId="0" xfId="0" applyFont="1" applyFill="1" applyBorder="1" applyAlignment="1">
      <alignment vertical="center"/>
    </xf>
    <xf numFmtId="0" fontId="35" fillId="12" borderId="0" xfId="0" applyFont="1" applyFill="1" applyAlignment="1">
      <alignment horizontal="left" vertical="center" indent="1"/>
    </xf>
    <xf numFmtId="0" fontId="8" fillId="14" borderId="0" xfId="0" applyFont="1" applyFill="1" applyAlignment="1">
      <alignment horizontal="center" vertical="center"/>
    </xf>
    <xf numFmtId="0" fontId="8" fillId="14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169" fontId="8" fillId="3" borderId="2" xfId="0" applyNumberFormat="1" applyFont="1" applyFill="1" applyBorder="1" applyAlignment="1">
      <alignment horizontal="center" vertical="center"/>
    </xf>
    <xf numFmtId="0" fontId="6" fillId="14" borderId="0" xfId="0" applyFont="1" applyFill="1" applyAlignment="1">
      <alignment vertical="center"/>
    </xf>
    <xf numFmtId="0" fontId="6" fillId="14" borderId="0" xfId="0" applyFont="1" applyFill="1" applyBorder="1" applyAlignment="1">
      <alignment vertical="center"/>
    </xf>
    <xf numFmtId="0" fontId="6" fillId="12" borderId="0" xfId="0" applyFont="1" applyFill="1" applyAlignment="1">
      <alignment horizontal="center" vertical="center"/>
    </xf>
    <xf numFmtId="0" fontId="50" fillId="12" borderId="0" xfId="0" applyFont="1" applyFill="1" applyAlignment="1">
      <alignment vertical="center"/>
    </xf>
    <xf numFmtId="0" fontId="6" fillId="12" borderId="0" xfId="0" applyFont="1" applyFill="1" applyBorder="1" applyAlignment="1">
      <alignment vertical="center"/>
    </xf>
    <xf numFmtId="0" fontId="8" fillId="12" borderId="0" xfId="0" applyFont="1" applyFill="1" applyAlignment="1">
      <alignment vertical="center" wrapText="1"/>
    </xf>
    <xf numFmtId="0" fontId="50" fillId="14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17" borderId="4" xfId="0" applyFont="1" applyFill="1" applyBorder="1" applyAlignment="1">
      <alignment horizontal="left" vertical="center" indent="1"/>
    </xf>
    <xf numFmtId="0" fontId="6" fillId="17" borderId="5" xfId="0" applyFont="1" applyFill="1" applyBorder="1" applyAlignment="1">
      <alignment vertical="center"/>
    </xf>
    <xf numFmtId="0" fontId="8" fillId="17" borderId="5" xfId="0" applyFont="1" applyFill="1" applyBorder="1" applyAlignment="1">
      <alignment vertical="center"/>
    </xf>
    <xf numFmtId="0" fontId="8" fillId="17" borderId="28" xfId="0" applyFont="1" applyFill="1" applyBorder="1" applyAlignment="1">
      <alignment vertical="center"/>
    </xf>
    <xf numFmtId="170" fontId="6" fillId="17" borderId="1" xfId="0" applyNumberFormat="1" applyFont="1" applyFill="1" applyBorder="1" applyAlignment="1">
      <alignment horizontal="center" vertical="center"/>
    </xf>
    <xf numFmtId="170" fontId="8" fillId="14" borderId="0" xfId="0" applyNumberFormat="1" applyFont="1" applyFill="1" applyBorder="1" applyAlignment="1">
      <alignment vertical="center"/>
    </xf>
    <xf numFmtId="0" fontId="8" fillId="17" borderId="19" xfId="0" applyFont="1" applyFill="1" applyBorder="1" applyAlignment="1">
      <alignment vertical="center"/>
    </xf>
    <xf numFmtId="0" fontId="6" fillId="10" borderId="8" xfId="0" applyFont="1" applyFill="1" applyBorder="1" applyAlignment="1">
      <alignment horizontal="left" vertical="center" indent="1"/>
    </xf>
    <xf numFmtId="0" fontId="6" fillId="10" borderId="13" xfId="0" applyFont="1" applyFill="1" applyBorder="1" applyAlignment="1">
      <alignment horizontal="left" vertical="center" indent="1"/>
    </xf>
    <xf numFmtId="0" fontId="6" fillId="10" borderId="13" xfId="0" applyFont="1" applyFill="1" applyBorder="1" applyAlignment="1">
      <alignment vertical="center"/>
    </xf>
    <xf numFmtId="0" fontId="6" fillId="10" borderId="14" xfId="0" applyFont="1" applyFill="1" applyBorder="1" applyAlignment="1">
      <alignment vertical="center"/>
    </xf>
    <xf numFmtId="170" fontId="6" fillId="10" borderId="11" xfId="0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left" vertical="center" indent="1"/>
    </xf>
    <xf numFmtId="0" fontId="6" fillId="10" borderId="30" xfId="0" applyFont="1" applyFill="1" applyBorder="1" applyAlignment="1">
      <alignment horizontal="left" vertical="center" indent="1"/>
    </xf>
    <xf numFmtId="0" fontId="6" fillId="10" borderId="30" xfId="0" applyFont="1" applyFill="1" applyBorder="1" applyAlignment="1">
      <alignment vertical="center"/>
    </xf>
    <xf numFmtId="0" fontId="6" fillId="10" borderId="18" xfId="0" applyFont="1" applyFill="1" applyBorder="1" applyAlignment="1">
      <alignment vertical="center"/>
    </xf>
    <xf numFmtId="170" fontId="6" fillId="10" borderId="2" xfId="0" applyNumberFormat="1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 indent="1"/>
    </xf>
    <xf numFmtId="0" fontId="6" fillId="10" borderId="15" xfId="0" applyFont="1" applyFill="1" applyBorder="1" applyAlignment="1">
      <alignment horizontal="left" vertical="center" indent="1"/>
    </xf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170" fontId="6" fillId="10" borderId="3" xfId="0" applyNumberFormat="1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left" vertical="center" indent="1"/>
    </xf>
    <xf numFmtId="0" fontId="6" fillId="10" borderId="4" xfId="0" applyFont="1" applyFill="1" applyBorder="1" applyAlignment="1">
      <alignment horizontal="left" vertical="center" indent="1"/>
    </xf>
    <xf numFmtId="0" fontId="6" fillId="10" borderId="7" xfId="0" applyFont="1" applyFill="1" applyBorder="1" applyAlignment="1">
      <alignment horizontal="left" vertical="center" indent="1"/>
    </xf>
    <xf numFmtId="0" fontId="6" fillId="10" borderId="7" xfId="0" applyFont="1" applyFill="1" applyBorder="1" applyAlignment="1">
      <alignment vertical="center"/>
    </xf>
    <xf numFmtId="0" fontId="6" fillId="10" borderId="19" xfId="0" applyFont="1" applyFill="1" applyBorder="1" applyAlignment="1">
      <alignment horizontal="left" vertical="center" indent="1"/>
    </xf>
    <xf numFmtId="0" fontId="6" fillId="7" borderId="4" xfId="0" applyFont="1" applyFill="1" applyBorder="1" applyAlignment="1">
      <alignment horizontal="left" vertical="center" indent="2"/>
    </xf>
    <xf numFmtId="0" fontId="6" fillId="7" borderId="5" xfId="0" applyFont="1" applyFill="1" applyBorder="1" applyAlignment="1">
      <alignment vertical="center"/>
    </xf>
    <xf numFmtId="0" fontId="6" fillId="7" borderId="28" xfId="0" applyFont="1" applyFill="1" applyBorder="1" applyAlignment="1">
      <alignment vertical="center"/>
    </xf>
    <xf numFmtId="0" fontId="6" fillId="7" borderId="19" xfId="0" applyFont="1" applyFill="1" applyBorder="1" applyAlignment="1">
      <alignment horizontal="left" vertical="center" indent="1"/>
    </xf>
    <xf numFmtId="0" fontId="6" fillId="9" borderId="8" xfId="0" applyFont="1" applyFill="1" applyBorder="1" applyAlignment="1">
      <alignment horizontal="left" vertical="center" indent="1"/>
    </xf>
    <xf numFmtId="0" fontId="6" fillId="9" borderId="14" xfId="0" applyFont="1" applyFill="1" applyBorder="1" applyAlignment="1">
      <alignment horizontal="left" vertical="center" indent="1"/>
    </xf>
    <xf numFmtId="170" fontId="8" fillId="9" borderId="11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left" vertical="center" indent="2"/>
    </xf>
    <xf numFmtId="0" fontId="6" fillId="9" borderId="10" xfId="0" applyFont="1" applyFill="1" applyBorder="1" applyAlignment="1">
      <alignment horizontal="left" vertical="center" indent="1"/>
    </xf>
    <xf numFmtId="0" fontId="6" fillId="9" borderId="16" xfId="0" applyFont="1" applyFill="1" applyBorder="1" applyAlignment="1">
      <alignment horizontal="left" vertical="center" indent="1"/>
    </xf>
    <xf numFmtId="170" fontId="8" fillId="9" borderId="3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left" vertical="center" indent="1"/>
    </xf>
    <xf numFmtId="0" fontId="6" fillId="9" borderId="18" xfId="0" applyFont="1" applyFill="1" applyBorder="1" applyAlignment="1">
      <alignment horizontal="left" vertical="center" indent="1"/>
    </xf>
    <xf numFmtId="170" fontId="8" fillId="9" borderId="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left" vertical="center" indent="1"/>
    </xf>
    <xf numFmtId="0" fontId="6" fillId="7" borderId="6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170" fontId="8" fillId="7" borderId="1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vertical="center" indent="2"/>
    </xf>
    <xf numFmtId="0" fontId="6" fillId="7" borderId="13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170" fontId="8" fillId="7" borderId="22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 indent="2"/>
    </xf>
    <xf numFmtId="0" fontId="6" fillId="7" borderId="30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70" fontId="8" fillId="7" borderId="2" xfId="0" applyNumberFormat="1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left" vertical="center" indent="1"/>
    </xf>
    <xf numFmtId="0" fontId="6" fillId="7" borderId="10" xfId="0" applyFont="1" applyFill="1" applyBorder="1" applyAlignment="1">
      <alignment horizontal="left" vertical="center" indent="2"/>
    </xf>
    <xf numFmtId="0" fontId="6" fillId="7" borderId="15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169" fontId="6" fillId="10" borderId="17" xfId="0" applyNumberFormat="1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left" vertical="center" indent="1"/>
    </xf>
    <xf numFmtId="0" fontId="6" fillId="17" borderId="7" xfId="0" applyFont="1" applyFill="1" applyBorder="1" applyAlignment="1">
      <alignment vertical="center"/>
    </xf>
    <xf numFmtId="0" fontId="8" fillId="17" borderId="7" xfId="0" applyFont="1" applyFill="1" applyBorder="1" applyAlignment="1">
      <alignment vertical="center"/>
    </xf>
    <xf numFmtId="0" fontId="6" fillId="11" borderId="6" xfId="0" applyFont="1" applyFill="1" applyBorder="1" applyAlignment="1">
      <alignment horizontal="left" vertical="center" indent="1"/>
    </xf>
    <xf numFmtId="0" fontId="6" fillId="11" borderId="7" xfId="0" applyFont="1" applyFill="1" applyBorder="1" applyAlignment="1">
      <alignment vertical="center"/>
    </xf>
    <xf numFmtId="0" fontId="8" fillId="11" borderId="7" xfId="0" applyFont="1" applyFill="1" applyBorder="1" applyAlignment="1">
      <alignment vertical="center"/>
    </xf>
    <xf numFmtId="0" fontId="8" fillId="11" borderId="29" xfId="0" applyFont="1" applyFill="1" applyBorder="1" applyAlignment="1">
      <alignment vertical="center"/>
    </xf>
    <xf numFmtId="10" fontId="6" fillId="17" borderId="1" xfId="2" applyNumberFormat="1" applyFont="1" applyFill="1" applyBorder="1" applyAlignment="1">
      <alignment horizontal="right" vertical="center" indent="1"/>
    </xf>
    <xf numFmtId="10" fontId="6" fillId="10" borderId="11" xfId="2" applyNumberFormat="1" applyFont="1" applyFill="1" applyBorder="1" applyAlignment="1">
      <alignment horizontal="right" vertical="center" indent="1"/>
    </xf>
    <xf numFmtId="10" fontId="8" fillId="14" borderId="0" xfId="0" applyNumberFormat="1" applyFont="1" applyFill="1" applyBorder="1" applyAlignment="1">
      <alignment vertical="center"/>
    </xf>
    <xf numFmtId="10" fontId="6" fillId="10" borderId="2" xfId="2" applyNumberFormat="1" applyFont="1" applyFill="1" applyBorder="1" applyAlignment="1">
      <alignment horizontal="right" vertical="center" indent="1"/>
    </xf>
    <xf numFmtId="10" fontId="6" fillId="10" borderId="3" xfId="2" applyNumberFormat="1" applyFont="1" applyFill="1" applyBorder="1" applyAlignment="1">
      <alignment horizontal="right" vertical="center" indent="1"/>
    </xf>
    <xf numFmtId="10" fontId="6" fillId="10" borderId="1" xfId="2" applyNumberFormat="1" applyFont="1" applyFill="1" applyBorder="1" applyAlignment="1">
      <alignment horizontal="right" vertical="center" indent="1"/>
    </xf>
    <xf numFmtId="0" fontId="6" fillId="7" borderId="23" xfId="0" applyFont="1" applyFill="1" applyBorder="1" applyAlignment="1">
      <alignment horizontal="left" vertical="center" indent="2"/>
    </xf>
    <xf numFmtId="10" fontId="8" fillId="7" borderId="26" xfId="2" applyNumberFormat="1" applyFont="1" applyFill="1" applyBorder="1" applyAlignment="1">
      <alignment horizontal="right" vertical="center" indent="1"/>
    </xf>
    <xf numFmtId="10" fontId="8" fillId="9" borderId="11" xfId="2" applyNumberFormat="1" applyFont="1" applyFill="1" applyBorder="1" applyAlignment="1">
      <alignment horizontal="right" vertical="center" indent="1"/>
    </xf>
    <xf numFmtId="0" fontId="6" fillId="7" borderId="19" xfId="0" applyFont="1" applyFill="1" applyBorder="1" applyAlignment="1">
      <alignment horizontal="left" vertical="center" indent="2"/>
    </xf>
    <xf numFmtId="10" fontId="8" fillId="9" borderId="3" xfId="2" applyNumberFormat="1" applyFont="1" applyFill="1" applyBorder="1" applyAlignment="1">
      <alignment horizontal="right" vertical="center" indent="1"/>
    </xf>
    <xf numFmtId="0" fontId="6" fillId="7" borderId="0" xfId="0" applyFont="1" applyFill="1" applyBorder="1" applyAlignment="1">
      <alignment vertical="center"/>
    </xf>
    <xf numFmtId="10" fontId="8" fillId="7" borderId="21" xfId="2" applyNumberFormat="1" applyFont="1" applyFill="1" applyBorder="1" applyAlignment="1">
      <alignment horizontal="right" vertical="center" indent="1"/>
    </xf>
    <xf numFmtId="0" fontId="6" fillId="9" borderId="13" xfId="0" applyFont="1" applyFill="1" applyBorder="1" applyAlignment="1">
      <alignment horizontal="left" vertical="center" indent="1"/>
    </xf>
    <xf numFmtId="0" fontId="6" fillId="9" borderId="30" xfId="0" applyFont="1" applyFill="1" applyBorder="1" applyAlignment="1">
      <alignment horizontal="left" vertical="center" indent="1"/>
    </xf>
    <xf numFmtId="10" fontId="8" fillId="9" borderId="2" xfId="2" applyNumberFormat="1" applyFont="1" applyFill="1" applyBorder="1" applyAlignment="1">
      <alignment horizontal="right" vertical="center" indent="1"/>
    </xf>
    <xf numFmtId="0" fontId="6" fillId="9" borderId="15" xfId="0" applyFont="1" applyFill="1" applyBorder="1" applyAlignment="1">
      <alignment horizontal="left" vertical="center" indent="1"/>
    </xf>
    <xf numFmtId="0" fontId="6" fillId="7" borderId="7" xfId="0" applyFont="1" applyFill="1" applyBorder="1" applyAlignment="1">
      <alignment vertical="center"/>
    </xf>
    <xf numFmtId="10" fontId="8" fillId="7" borderId="1" xfId="2" applyNumberFormat="1" applyFont="1" applyFill="1" applyBorder="1" applyAlignment="1">
      <alignment horizontal="right" vertical="center" indent="1"/>
    </xf>
    <xf numFmtId="10" fontId="8" fillId="7" borderId="22" xfId="2" applyNumberFormat="1" applyFont="1" applyFill="1" applyBorder="1" applyAlignment="1">
      <alignment horizontal="right" vertical="center" indent="1"/>
    </xf>
    <xf numFmtId="10" fontId="8" fillId="7" borderId="2" xfId="2" applyNumberFormat="1" applyFont="1" applyFill="1" applyBorder="1" applyAlignment="1">
      <alignment horizontal="right" vertical="center" indent="1"/>
    </xf>
    <xf numFmtId="10" fontId="8" fillId="7" borderId="24" xfId="2" applyNumberFormat="1" applyFont="1" applyFill="1" applyBorder="1" applyAlignment="1">
      <alignment horizontal="right" vertical="center" indent="1"/>
    </xf>
    <xf numFmtId="10" fontId="6" fillId="10" borderId="17" xfId="2" applyNumberFormat="1" applyFont="1" applyFill="1" applyBorder="1" applyAlignment="1">
      <alignment horizontal="right" vertical="center" indent="1"/>
    </xf>
    <xf numFmtId="10" fontId="6" fillId="11" borderId="12" xfId="2" applyNumberFormat="1" applyFont="1" applyFill="1" applyBorder="1" applyAlignment="1">
      <alignment horizontal="right" vertical="center" indent="1"/>
    </xf>
    <xf numFmtId="0" fontId="20" fillId="14" borderId="0" xfId="0" applyFont="1" applyFill="1" applyAlignment="1">
      <alignment vertical="center"/>
    </xf>
    <xf numFmtId="0" fontId="20" fillId="14" borderId="0" xfId="0" applyFont="1" applyFill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9" fillId="14" borderId="0" xfId="0" applyFont="1" applyFill="1" applyAlignment="1">
      <alignment vertical="center" wrapText="1"/>
    </xf>
    <xf numFmtId="0" fontId="20" fillId="12" borderId="0" xfId="0" applyFont="1" applyFill="1" applyAlignment="1">
      <alignment vertical="center"/>
    </xf>
    <xf numFmtId="0" fontId="20" fillId="12" borderId="0" xfId="0" applyFont="1" applyFill="1" applyAlignment="1">
      <alignment horizontal="center" vertical="center"/>
    </xf>
    <xf numFmtId="49" fontId="6" fillId="14" borderId="0" xfId="0" applyNumberFormat="1" applyFont="1" applyFill="1" applyBorder="1"/>
    <xf numFmtId="49" fontId="9" fillId="14" borderId="0" xfId="0" applyNumberFormat="1" applyFont="1" applyFill="1" applyBorder="1"/>
    <xf numFmtId="170" fontId="2" fillId="7" borderId="1" xfId="0" applyNumberFormat="1" applyFont="1" applyFill="1" applyBorder="1" applyAlignment="1">
      <alignment horizontal="right" vertical="center" indent="1"/>
    </xf>
    <xf numFmtId="0" fontId="42" fillId="14" borderId="0" xfId="0" applyFont="1" applyFill="1" applyAlignment="1">
      <alignment vertical="center"/>
    </xf>
    <xf numFmtId="0" fontId="43" fillId="14" borderId="1" xfId="0" applyFont="1" applyFill="1" applyBorder="1" applyAlignment="1">
      <alignment horizontal="center" vertical="center"/>
    </xf>
    <xf numFmtId="3" fontId="4" fillId="19" borderId="1" xfId="0" applyNumberFormat="1" applyFont="1" applyFill="1" applyBorder="1" applyAlignment="1">
      <alignment horizontal="center" vertical="center"/>
    </xf>
    <xf numFmtId="0" fontId="43" fillId="20" borderId="1" xfId="0" applyFont="1" applyFill="1" applyBorder="1" applyAlignment="1">
      <alignment horizontal="center" vertical="center"/>
    </xf>
    <xf numFmtId="175" fontId="43" fillId="20" borderId="1" xfId="2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169" fontId="43" fillId="14" borderId="1" xfId="0" applyNumberFormat="1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left" vertical="center" indent="1"/>
    </xf>
    <xf numFmtId="0" fontId="6" fillId="14" borderId="0" xfId="0" applyFont="1" applyFill="1" applyBorder="1" applyAlignment="1">
      <alignment horizontal="center" vertical="center"/>
    </xf>
    <xf numFmtId="169" fontId="43" fillId="14" borderId="0" xfId="0" applyNumberFormat="1" applyFont="1" applyFill="1" applyAlignment="1">
      <alignment vertical="center"/>
    </xf>
    <xf numFmtId="169" fontId="8" fillId="14" borderId="1" xfId="0" applyNumberFormat="1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center" vertical="center"/>
    </xf>
    <xf numFmtId="9" fontId="44" fillId="14" borderId="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indent="1"/>
    </xf>
    <xf numFmtId="0" fontId="2" fillId="14" borderId="0" xfId="0" applyFont="1" applyFill="1" applyAlignment="1">
      <alignment vertical="center"/>
    </xf>
    <xf numFmtId="0" fontId="2" fillId="12" borderId="0" xfId="0" quotePrefix="1" applyFont="1" applyFill="1" applyBorder="1" applyAlignment="1">
      <alignment horizontal="left" vertical="center" indent="1"/>
    </xf>
    <xf numFmtId="0" fontId="0" fillId="14" borderId="0" xfId="0" applyFill="1" applyBorder="1" applyAlignment="1">
      <alignment horizontal="left" indent="1"/>
    </xf>
    <xf numFmtId="49" fontId="37" fillId="14" borderId="0" xfId="0" applyNumberFormat="1" applyFont="1" applyFill="1" applyBorder="1" applyAlignment="1">
      <alignment horizontal="left" indent="1"/>
    </xf>
    <xf numFmtId="0" fontId="51" fillId="14" borderId="0" xfId="0" applyFont="1" applyFill="1" applyAlignment="1">
      <alignment horizontal="left" indent="1"/>
    </xf>
    <xf numFmtId="49" fontId="21" fillId="14" borderId="0" xfId="0" applyNumberFormat="1" applyFont="1" applyFill="1" applyBorder="1" applyAlignment="1">
      <alignment horizontal="left" vertical="center" indent="1"/>
    </xf>
    <xf numFmtId="0" fontId="35" fillId="14" borderId="0" xfId="0" applyFont="1" applyFill="1" applyBorder="1" applyAlignment="1">
      <alignment vertical="center" wrapText="1"/>
    </xf>
    <xf numFmtId="0" fontId="35" fillId="14" borderId="0" xfId="0" applyFont="1" applyFill="1" applyBorder="1" applyAlignment="1">
      <alignment vertical="center"/>
    </xf>
    <xf numFmtId="172" fontId="7" fillId="12" borderId="0" xfId="0" applyNumberFormat="1" applyFont="1" applyFill="1" applyAlignment="1">
      <alignment vertical="center"/>
    </xf>
    <xf numFmtId="172" fontId="47" fillId="18" borderId="1" xfId="0" applyNumberFormat="1" applyFont="1" applyFill="1" applyBorder="1" applyAlignment="1">
      <alignment horizontal="center" vertical="center"/>
    </xf>
    <xf numFmtId="0" fontId="21" fillId="12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horizontal="left" vertical="center" indent="1"/>
    </xf>
    <xf numFmtId="166" fontId="5" fillId="8" borderId="1" xfId="0" applyNumberFormat="1" applyFont="1" applyFill="1" applyBorder="1" applyAlignment="1">
      <alignment horizontal="center" vertical="center"/>
    </xf>
    <xf numFmtId="10" fontId="5" fillId="8" borderId="1" xfId="2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indent="1"/>
    </xf>
    <xf numFmtId="166" fontId="2" fillId="7" borderId="1" xfId="0" applyNumberFormat="1" applyFont="1" applyFill="1" applyBorder="1" applyAlignment="1">
      <alignment horizontal="center" vertical="center"/>
    </xf>
    <xf numFmtId="169" fontId="8" fillId="3" borderId="3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76" fontId="8" fillId="3" borderId="11" xfId="2" applyNumberFormat="1" applyFont="1" applyFill="1" applyBorder="1" applyAlignment="1">
      <alignment horizontal="center" vertical="center"/>
    </xf>
    <xf numFmtId="176" fontId="8" fillId="3" borderId="2" xfId="2" applyNumberFormat="1" applyFont="1" applyFill="1" applyBorder="1" applyAlignment="1">
      <alignment horizontal="center" vertical="center"/>
    </xf>
    <xf numFmtId="176" fontId="8" fillId="3" borderId="3" xfId="2" applyNumberFormat="1" applyFont="1" applyFill="1" applyBorder="1" applyAlignment="1">
      <alignment horizontal="center" vertical="center"/>
    </xf>
    <xf numFmtId="4" fontId="54" fillId="21" borderId="1" xfId="0" applyNumberFormat="1" applyFont="1" applyFill="1" applyBorder="1" applyAlignment="1">
      <alignment horizontal="right" vertical="center" indent="1"/>
    </xf>
    <xf numFmtId="170" fontId="54" fillId="10" borderId="1" xfId="0" applyNumberFormat="1" applyFont="1" applyFill="1" applyBorder="1" applyAlignment="1">
      <alignment horizontal="right" vertical="center" indent="1"/>
    </xf>
    <xf numFmtId="170" fontId="54" fillId="21" borderId="1" xfId="0" applyNumberFormat="1" applyFont="1" applyFill="1" applyBorder="1" applyAlignment="1">
      <alignment horizontal="right" vertical="center" indent="1"/>
    </xf>
    <xf numFmtId="0" fontId="6" fillId="15" borderId="26" xfId="0" applyFont="1" applyFill="1" applyBorder="1" applyAlignment="1">
      <alignment horizontal="center" vertical="center"/>
    </xf>
    <xf numFmtId="49" fontId="33" fillId="7" borderId="0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8" fillId="12" borderId="4" xfId="0" applyFont="1" applyFill="1" applyBorder="1" applyAlignment="1">
      <alignment vertical="center"/>
    </xf>
    <xf numFmtId="0" fontId="6" fillId="12" borderId="5" xfId="0" applyFont="1" applyFill="1" applyBorder="1" applyAlignment="1">
      <alignment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vertical="center"/>
    </xf>
    <xf numFmtId="0" fontId="8" fillId="14" borderId="28" xfId="0" applyFont="1" applyFill="1" applyBorder="1" applyAlignment="1">
      <alignment vertical="center"/>
    </xf>
    <xf numFmtId="0" fontId="8" fillId="12" borderId="19" xfId="0" applyFont="1" applyFill="1" applyBorder="1" applyAlignment="1">
      <alignment vertical="center"/>
    </xf>
    <xf numFmtId="0" fontId="8" fillId="14" borderId="27" xfId="0" applyFont="1" applyFill="1" applyBorder="1" applyAlignment="1">
      <alignment vertical="center"/>
    </xf>
    <xf numFmtId="0" fontId="8" fillId="12" borderId="20" xfId="0" applyFont="1" applyFill="1" applyBorder="1" applyAlignment="1">
      <alignment vertical="center"/>
    </xf>
    <xf numFmtId="0" fontId="8" fillId="12" borderId="29" xfId="0" applyFont="1" applyFill="1" applyBorder="1" applyAlignment="1">
      <alignment vertical="center"/>
    </xf>
    <xf numFmtId="0" fontId="8" fillId="14" borderId="25" xfId="0" applyFont="1" applyFill="1" applyBorder="1" applyAlignment="1">
      <alignment vertical="center"/>
    </xf>
    <xf numFmtId="10" fontId="6" fillId="18" borderId="31" xfId="2" applyNumberFormat="1" applyFont="1" applyFill="1" applyBorder="1" applyAlignment="1">
      <alignment horizontal="right" vertical="center" indent="1"/>
    </xf>
    <xf numFmtId="10" fontId="6" fillId="22" borderId="31" xfId="2" applyNumberFormat="1" applyFont="1" applyFill="1" applyBorder="1" applyAlignment="1">
      <alignment horizontal="right" vertical="center" indent="1"/>
    </xf>
    <xf numFmtId="10" fontId="6" fillId="23" borderId="32" xfId="2" applyNumberFormat="1" applyFont="1" applyFill="1" applyBorder="1" applyAlignment="1">
      <alignment horizontal="right" vertical="center" indent="1"/>
    </xf>
    <xf numFmtId="10" fontId="6" fillId="23" borderId="33" xfId="2" applyNumberFormat="1" applyFont="1" applyFill="1" applyBorder="1" applyAlignment="1">
      <alignment horizontal="right" vertical="center" indent="1"/>
    </xf>
    <xf numFmtId="10" fontId="6" fillId="23" borderId="34" xfId="2" applyNumberFormat="1" applyFont="1" applyFill="1" applyBorder="1" applyAlignment="1">
      <alignment horizontal="right" vertical="center" indent="1"/>
    </xf>
    <xf numFmtId="10" fontId="6" fillId="10" borderId="22" xfId="2" applyNumberFormat="1" applyFont="1" applyFill="1" applyBorder="1" applyAlignment="1">
      <alignment horizontal="right" vertical="center" indent="1"/>
    </xf>
    <xf numFmtId="10" fontId="6" fillId="10" borderId="12" xfId="2" applyNumberFormat="1" applyFont="1" applyFill="1" applyBorder="1" applyAlignment="1">
      <alignment horizontal="right" vertical="center" indent="1"/>
    </xf>
    <xf numFmtId="10" fontId="47" fillId="10" borderId="1" xfId="2" applyNumberFormat="1" applyFont="1" applyFill="1" applyBorder="1" applyAlignment="1">
      <alignment horizontal="right" vertical="center" indent="1"/>
    </xf>
    <xf numFmtId="10" fontId="6" fillId="10" borderId="24" xfId="2" applyNumberFormat="1" applyFont="1" applyFill="1" applyBorder="1" applyAlignment="1">
      <alignment horizontal="right" vertical="center" indent="1"/>
    </xf>
    <xf numFmtId="10" fontId="6" fillId="10" borderId="26" xfId="2" applyNumberFormat="1" applyFont="1" applyFill="1" applyBorder="1" applyAlignment="1">
      <alignment horizontal="right" vertical="center" indent="1"/>
    </xf>
    <xf numFmtId="10" fontId="8" fillId="9" borderId="1" xfId="2" applyNumberFormat="1" applyFont="1" applyFill="1" applyBorder="1" applyAlignment="1">
      <alignment horizontal="right" vertical="center" indent="1"/>
    </xf>
    <xf numFmtId="10" fontId="36" fillId="7" borderId="1" xfId="2" applyNumberFormat="1" applyFont="1" applyFill="1" applyBorder="1" applyAlignment="1">
      <alignment horizontal="right" vertical="center" indent="1"/>
    </xf>
    <xf numFmtId="10" fontId="6" fillId="17" borderId="26" xfId="2" applyNumberFormat="1" applyFont="1" applyFill="1" applyBorder="1" applyAlignment="1">
      <alignment horizontal="right" vertical="center" indent="1"/>
    </xf>
    <xf numFmtId="10" fontId="6" fillId="23" borderId="31" xfId="2" applyNumberFormat="1" applyFont="1" applyFill="1" applyBorder="1" applyAlignment="1">
      <alignment horizontal="right" vertical="center" indent="1"/>
    </xf>
    <xf numFmtId="176" fontId="8" fillId="14" borderId="0" xfId="2" applyNumberFormat="1" applyFont="1" applyFill="1" applyBorder="1" applyAlignment="1">
      <alignment vertical="center"/>
    </xf>
    <xf numFmtId="3" fontId="8" fillId="24" borderId="2" xfId="0" applyNumberFormat="1" applyFont="1" applyFill="1" applyBorder="1" applyAlignment="1">
      <alignment horizontal="center" vertical="center"/>
    </xf>
    <xf numFmtId="4" fontId="8" fillId="24" borderId="2" xfId="0" applyNumberFormat="1" applyFont="1" applyFill="1" applyBorder="1" applyAlignment="1">
      <alignment horizontal="center" vertical="center"/>
    </xf>
    <xf numFmtId="166" fontId="8" fillId="24" borderId="2" xfId="0" applyNumberFormat="1" applyFont="1" applyFill="1" applyBorder="1" applyAlignment="1">
      <alignment horizontal="center" vertical="center"/>
    </xf>
    <xf numFmtId="169" fontId="8" fillId="24" borderId="2" xfId="0" applyNumberFormat="1" applyFont="1" applyFill="1" applyBorder="1" applyAlignment="1">
      <alignment horizontal="center" vertical="center"/>
    </xf>
    <xf numFmtId="169" fontId="8" fillId="24" borderId="3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left" vertical="center" indent="1"/>
    </xf>
    <xf numFmtId="0" fontId="6" fillId="15" borderId="30" xfId="0" applyFont="1" applyFill="1" applyBorder="1" applyAlignment="1">
      <alignment horizontal="left" vertical="center" indent="1"/>
    </xf>
    <xf numFmtId="0" fontId="6" fillId="15" borderId="9" xfId="0" applyFont="1" applyFill="1" applyBorder="1" applyAlignment="1">
      <alignment horizontal="left" vertical="center" indent="1"/>
    </xf>
    <xf numFmtId="0" fontId="6" fillId="15" borderId="30" xfId="0" applyFont="1" applyFill="1" applyBorder="1" applyAlignment="1">
      <alignment horizontal="left" vertical="center" indent="1"/>
    </xf>
    <xf numFmtId="3" fontId="36" fillId="24" borderId="22" xfId="0" applyNumberFormat="1" applyFont="1" applyFill="1" applyBorder="1" applyAlignment="1">
      <alignment horizontal="center" vertical="center"/>
    </xf>
    <xf numFmtId="4" fontId="8" fillId="26" borderId="2" xfId="0" applyNumberFormat="1" applyFont="1" applyFill="1" applyBorder="1" applyAlignment="1">
      <alignment horizontal="center" vertical="center"/>
    </xf>
    <xf numFmtId="4" fontId="36" fillId="24" borderId="2" xfId="0" applyNumberFormat="1" applyFont="1" applyFill="1" applyBorder="1" applyAlignment="1">
      <alignment horizontal="center" vertical="center"/>
    </xf>
    <xf numFmtId="4" fontId="36" fillId="26" borderId="2" xfId="0" applyNumberFormat="1" applyFont="1" applyFill="1" applyBorder="1" applyAlignment="1">
      <alignment horizontal="center" vertical="center"/>
    </xf>
    <xf numFmtId="3" fontId="36" fillId="24" borderId="2" xfId="0" applyNumberFormat="1" applyFont="1" applyFill="1" applyBorder="1" applyAlignment="1">
      <alignment horizontal="center" vertical="center"/>
    </xf>
    <xf numFmtId="3" fontId="36" fillId="26" borderId="2" xfId="0" applyNumberFormat="1" applyFont="1" applyFill="1" applyBorder="1" applyAlignment="1">
      <alignment horizontal="center" vertical="center"/>
    </xf>
    <xf numFmtId="169" fontId="36" fillId="26" borderId="2" xfId="0" applyNumberFormat="1" applyFont="1" applyFill="1" applyBorder="1" applyAlignment="1">
      <alignment horizontal="center" vertical="center"/>
    </xf>
    <xf numFmtId="169" fontId="8" fillId="26" borderId="2" xfId="0" applyNumberFormat="1" applyFont="1" applyFill="1" applyBorder="1" applyAlignment="1">
      <alignment horizontal="center" vertical="center"/>
    </xf>
    <xf numFmtId="169" fontId="36" fillId="26" borderId="3" xfId="0" applyNumberFormat="1" applyFont="1" applyFill="1" applyBorder="1" applyAlignment="1">
      <alignment horizontal="center" vertical="center"/>
    </xf>
    <xf numFmtId="166" fontId="8" fillId="24" borderId="24" xfId="0" applyNumberFormat="1" applyFont="1" applyFill="1" applyBorder="1" applyAlignment="1">
      <alignment horizontal="center" vertical="center"/>
    </xf>
    <xf numFmtId="169" fontId="36" fillId="24" borderId="22" xfId="0" applyNumberFormat="1" applyFont="1" applyFill="1" applyBorder="1" applyAlignment="1">
      <alignment horizontal="center" vertical="center"/>
    </xf>
    <xf numFmtId="169" fontId="36" fillId="26" borderId="22" xfId="0" applyNumberFormat="1" applyFont="1" applyFill="1" applyBorder="1" applyAlignment="1">
      <alignment horizontal="center" vertical="center"/>
    </xf>
    <xf numFmtId="3" fontId="36" fillId="24" borderId="32" xfId="0" applyNumberFormat="1" applyFont="1" applyFill="1" applyBorder="1" applyAlignment="1">
      <alignment horizontal="center" vertical="center"/>
    </xf>
    <xf numFmtId="3" fontId="36" fillId="24" borderId="33" xfId="0" applyNumberFormat="1" applyFont="1" applyFill="1" applyBorder="1" applyAlignment="1">
      <alignment horizontal="center" vertical="center"/>
    </xf>
    <xf numFmtId="3" fontId="36" fillId="26" borderId="34" xfId="0" applyNumberFormat="1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left" vertical="center" indent="1"/>
    </xf>
    <xf numFmtId="0" fontId="6" fillId="15" borderId="30" xfId="0" applyFont="1" applyFill="1" applyBorder="1" applyAlignment="1">
      <alignment horizontal="left" vertical="center" indent="1"/>
    </xf>
    <xf numFmtId="170" fontId="54" fillId="25" borderId="1" xfId="0" applyNumberFormat="1" applyFont="1" applyFill="1" applyBorder="1" applyAlignment="1">
      <alignment horizontal="right" vertical="center" indent="3"/>
    </xf>
    <xf numFmtId="0" fontId="6" fillId="14" borderId="0" xfId="0" applyFont="1" applyFill="1" applyAlignment="1">
      <alignment horizontal="center" vertical="center"/>
    </xf>
    <xf numFmtId="170" fontId="54" fillId="21" borderId="1" xfId="0" applyNumberFormat="1" applyFont="1" applyFill="1" applyBorder="1" applyAlignment="1">
      <alignment horizontal="right" vertical="center" indent="3"/>
    </xf>
    <xf numFmtId="0" fontId="21" fillId="14" borderId="0" xfId="0" applyFont="1" applyFill="1" applyAlignment="1">
      <alignment vertical="center"/>
    </xf>
    <xf numFmtId="3" fontId="36" fillId="26" borderId="22" xfId="0" applyNumberFormat="1" applyFont="1" applyFill="1" applyBorder="1" applyAlignment="1">
      <alignment horizontal="center" vertical="center"/>
    </xf>
    <xf numFmtId="166" fontId="8" fillId="26" borderId="24" xfId="0" applyNumberFormat="1" applyFont="1" applyFill="1" applyBorder="1" applyAlignment="1">
      <alignment horizontal="center" vertical="center"/>
    </xf>
    <xf numFmtId="169" fontId="6" fillId="11" borderId="17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170" fontId="54" fillId="26" borderId="1" xfId="0" applyNumberFormat="1" applyFont="1" applyFill="1" applyBorder="1" applyAlignment="1">
      <alignment horizontal="center" vertical="center"/>
    </xf>
    <xf numFmtId="170" fontId="55" fillId="10" borderId="1" xfId="0" applyNumberFormat="1" applyFont="1" applyFill="1" applyBorder="1" applyAlignment="1">
      <alignment horizontal="right" vertical="center" indent="1"/>
    </xf>
    <xf numFmtId="0" fontId="21" fillId="14" borderId="0" xfId="0" applyFont="1" applyFill="1" applyAlignment="1">
      <alignment horizontal="center" vertical="center" wrapText="1"/>
    </xf>
    <xf numFmtId="172" fontId="52" fillId="0" borderId="0" xfId="0" applyNumberFormat="1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center" vertical="center" wrapText="1"/>
    </xf>
    <xf numFmtId="0" fontId="53" fillId="14" borderId="0" xfId="0" applyFont="1" applyFill="1" applyAlignment="1">
      <alignment horizontal="center" vertical="center"/>
    </xf>
    <xf numFmtId="0" fontId="6" fillId="15" borderId="9" xfId="0" applyFont="1" applyFill="1" applyBorder="1" applyAlignment="1">
      <alignment horizontal="left" vertical="center" indent="1"/>
    </xf>
    <xf numFmtId="0" fontId="6" fillId="15" borderId="18" xfId="0" applyFont="1" applyFill="1" applyBorder="1" applyAlignment="1">
      <alignment horizontal="left" vertical="center" indent="1"/>
    </xf>
    <xf numFmtId="0" fontId="6" fillId="15" borderId="10" xfId="0" applyFont="1" applyFill="1" applyBorder="1" applyAlignment="1">
      <alignment horizontal="left" vertical="center" indent="1"/>
    </xf>
    <xf numFmtId="0" fontId="6" fillId="15" borderId="16" xfId="0" applyFont="1" applyFill="1" applyBorder="1" applyAlignment="1">
      <alignment horizontal="left" vertical="center" indent="1"/>
    </xf>
    <xf numFmtId="0" fontId="6" fillId="15" borderId="4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6" fillId="15" borderId="26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left" vertical="center" indent="1"/>
    </xf>
    <xf numFmtId="0" fontId="6" fillId="15" borderId="14" xfId="0" applyFont="1" applyFill="1" applyBorder="1" applyAlignment="1">
      <alignment horizontal="left" vertical="center" inden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29" xfId="0" applyFont="1" applyFill="1" applyBorder="1" applyAlignment="1">
      <alignment horizontal="center" vertical="center" wrapText="1"/>
    </xf>
    <xf numFmtId="0" fontId="21" fillId="14" borderId="26" xfId="0" applyFont="1" applyFill="1" applyBorder="1" applyAlignment="1">
      <alignment horizontal="center" vertical="center" wrapText="1"/>
    </xf>
    <xf numFmtId="0" fontId="21" fillId="14" borderId="2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4" borderId="4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21" fillId="14" borderId="20" xfId="0" applyFont="1" applyFill="1" applyBorder="1" applyAlignment="1">
      <alignment horizontal="center" vertical="center" wrapText="1"/>
    </xf>
    <xf numFmtId="0" fontId="21" fillId="14" borderId="25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/>
    </xf>
    <xf numFmtId="0" fontId="6" fillId="15" borderId="25" xfId="0" applyFont="1" applyFill="1" applyBorder="1" applyAlignment="1">
      <alignment horizontal="center" vertical="center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3" fillId="28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left" vertical="center" indent="1"/>
    </xf>
    <xf numFmtId="49" fontId="33" fillId="7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9" fillId="14" borderId="0" xfId="0" applyFont="1" applyFill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/>
    </xf>
    <xf numFmtId="49" fontId="33" fillId="7" borderId="7" xfId="0" applyNumberFormat="1" applyFont="1" applyFill="1" applyBorder="1" applyAlignment="1">
      <alignment horizontal="center" vertical="center"/>
    </xf>
    <xf numFmtId="49" fontId="33" fillId="7" borderId="17" xfId="0" applyNumberFormat="1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left" vertical="center" indent="1"/>
    </xf>
    <xf numFmtId="0" fontId="38" fillId="14" borderId="0" xfId="0" applyFont="1" applyFill="1" applyAlignment="1">
      <alignment horizontal="center" vertical="center"/>
    </xf>
    <xf numFmtId="0" fontId="6" fillId="15" borderId="15" xfId="0" applyFont="1" applyFill="1" applyBorder="1" applyAlignment="1">
      <alignment horizontal="left" vertical="center" indent="1"/>
    </xf>
    <xf numFmtId="0" fontId="6" fillId="15" borderId="13" xfId="0" applyFont="1" applyFill="1" applyBorder="1" applyAlignment="1">
      <alignment horizontal="left" vertical="center" indent="1"/>
    </xf>
    <xf numFmtId="49" fontId="37" fillId="14" borderId="0" xfId="0" applyNumberFormat="1" applyFont="1" applyFill="1" applyBorder="1" applyAlignment="1">
      <alignment horizontal="center" vertical="center"/>
    </xf>
    <xf numFmtId="49" fontId="21" fillId="14" borderId="0" xfId="0" applyNumberFormat="1" applyFont="1" applyFill="1" applyBorder="1" applyAlignment="1">
      <alignment horizontal="center" vertical="center"/>
    </xf>
    <xf numFmtId="49" fontId="9" fillId="14" borderId="0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24" fillId="14" borderId="7" xfId="0" applyFont="1" applyFill="1" applyBorder="1" applyAlignment="1">
      <alignment horizontal="left" vertical="center"/>
    </xf>
    <xf numFmtId="0" fontId="24" fillId="1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left" vertical="center" indent="1"/>
    </xf>
    <xf numFmtId="0" fontId="5" fillId="15" borderId="1" xfId="0" applyFont="1" applyFill="1" applyBorder="1" applyAlignment="1">
      <alignment horizontal="left" vertical="center" indent="1"/>
    </xf>
    <xf numFmtId="0" fontId="39" fillId="14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center" indent="1"/>
    </xf>
    <xf numFmtId="170" fontId="2" fillId="10" borderId="26" xfId="0" applyNumberFormat="1" applyFont="1" applyFill="1" applyBorder="1" applyAlignment="1">
      <alignment horizontal="right" vertical="center" indent="1"/>
    </xf>
    <xf numFmtId="170" fontId="2" fillId="10" borderId="12" xfId="0" applyNumberFormat="1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28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indent="1"/>
    </xf>
    <xf numFmtId="0" fontId="5" fillId="2" borderId="27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 indent="1"/>
    </xf>
    <xf numFmtId="0" fontId="10" fillId="2" borderId="21" xfId="0" applyFont="1" applyFill="1" applyBorder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172" fontId="21" fillId="12" borderId="0" xfId="0" applyNumberFormat="1" applyFont="1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5" fillId="15" borderId="1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5" fillId="14" borderId="0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 indent="1"/>
    </xf>
    <xf numFmtId="4" fontId="5" fillId="2" borderId="1" xfId="0" applyNumberFormat="1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6" fillId="14" borderId="1" xfId="0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left" vertical="center" indent="1"/>
    </xf>
    <xf numFmtId="0" fontId="6" fillId="14" borderId="6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indent="1"/>
    </xf>
    <xf numFmtId="0" fontId="43" fillId="14" borderId="1" xfId="0" applyFont="1" applyFill="1" applyBorder="1" applyAlignment="1">
      <alignment horizontal="center" vertical="center"/>
    </xf>
  </cellXfs>
  <cellStyles count="6">
    <cellStyle name="Comma 2" xfId="5"/>
    <cellStyle name="Euro" xfId="1"/>
    <cellStyle name="Normal" xfId="0" builtinId="0"/>
    <cellStyle name="Porcentagem" xfId="2" builtinId="5"/>
    <cellStyle name="Vírgula" xfId="3" builtinId="3"/>
    <cellStyle name="Vírgula 2" xfId="4"/>
  </cellStyles>
  <dxfs count="0"/>
  <tableStyles count="0" defaultTableStyle="TableStyleMedium9" defaultPivotStyle="PivotStyleLight16"/>
  <colors>
    <mruColors>
      <color rgb="FFFFFF97"/>
      <color rgb="FF0000FF"/>
      <color rgb="FFFFFF81"/>
      <color rgb="FF9BBCFF"/>
      <color rgb="FF89B0FF"/>
      <color rgb="FF6699FF"/>
      <color rgb="FFBFB4FE"/>
      <color rgb="FFE7FFE7"/>
      <color rgb="FFCCFFC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255491</xdr:colOff>
      <xdr:row>2</xdr:row>
      <xdr:rowOff>165759</xdr:rowOff>
    </xdr:from>
    <xdr:to>
      <xdr:col>2</xdr:col>
      <xdr:colOff>30925</xdr:colOff>
      <xdr:row>6</xdr:row>
      <xdr:rowOff>108858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91" y="764473"/>
          <a:ext cx="891220" cy="1140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30"/>
  <sheetViews>
    <sheetView tabSelected="1" view="pageBreakPreview" topLeftCell="A10" zoomScaleSheetLayoutView="100" workbookViewId="0">
      <selection activeCell="M10" sqref="M10"/>
    </sheetView>
  </sheetViews>
  <sheetFormatPr defaultRowHeight="24" customHeight="1" x14ac:dyDescent="0.2"/>
  <cols>
    <col min="1" max="4" width="8.28515625" style="120" customWidth="1"/>
    <col min="5" max="5" width="9" style="120" customWidth="1"/>
    <col min="6" max="11" width="8.28515625" style="120" customWidth="1"/>
    <col min="12" max="12" width="11.140625" style="120" customWidth="1"/>
    <col min="13" max="16384" width="9.140625" style="120"/>
  </cols>
  <sheetData>
    <row r="1" spans="1:13" ht="24" customHeight="1" x14ac:dyDescent="0.2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3" ht="24" customHeight="1" x14ac:dyDescent="0.2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24" customHeight="1" x14ac:dyDescent="0.2">
      <c r="A3" s="271"/>
      <c r="B3" s="271"/>
      <c r="C3" s="434"/>
      <c r="D3" s="271"/>
      <c r="L3" s="280"/>
    </row>
    <row r="4" spans="1:13" ht="24" customHeight="1" x14ac:dyDescent="0.4">
      <c r="A4" s="271"/>
      <c r="B4" s="271"/>
      <c r="C4" s="435" t="s">
        <v>398</v>
      </c>
      <c r="F4" s="280"/>
      <c r="G4" s="280"/>
      <c r="H4" s="280"/>
      <c r="I4" s="280"/>
      <c r="J4" s="280"/>
      <c r="K4" s="280"/>
      <c r="L4" s="280"/>
    </row>
    <row r="5" spans="1:13" ht="24" customHeight="1" x14ac:dyDescent="0.35">
      <c r="A5" s="271"/>
      <c r="B5" s="271"/>
      <c r="C5" s="436"/>
      <c r="K5" s="234"/>
      <c r="L5" s="234"/>
    </row>
    <row r="6" spans="1:13" ht="24" customHeight="1" x14ac:dyDescent="0.2">
      <c r="A6" s="271"/>
      <c r="B6" s="271"/>
      <c r="C6" s="437" t="s">
        <v>447</v>
      </c>
      <c r="F6" s="234"/>
      <c r="G6" s="234"/>
      <c r="H6" s="234"/>
      <c r="I6" s="234"/>
      <c r="J6" s="234"/>
      <c r="K6" s="234"/>
      <c r="L6" s="234"/>
    </row>
    <row r="7" spans="1:13" ht="24" customHeight="1" x14ac:dyDescent="0.2">
      <c r="A7" s="271"/>
      <c r="B7" s="271"/>
      <c r="C7" s="271"/>
      <c r="E7" s="234"/>
      <c r="F7" s="234"/>
      <c r="G7" s="234"/>
      <c r="H7" s="234"/>
      <c r="I7" s="234"/>
      <c r="J7" s="234"/>
      <c r="K7" s="234"/>
      <c r="L7" s="234"/>
    </row>
    <row r="8" spans="1:13" ht="24" customHeight="1" x14ac:dyDescent="0.3">
      <c r="A8" s="271"/>
      <c r="B8" s="271"/>
      <c r="C8" s="271"/>
      <c r="E8" s="415"/>
      <c r="F8" s="416"/>
      <c r="G8" s="416"/>
      <c r="H8" s="416"/>
      <c r="I8" s="416"/>
      <c r="J8" s="416"/>
      <c r="K8" s="416"/>
      <c r="L8" s="416"/>
    </row>
    <row r="9" spans="1:13" ht="24" customHeight="1" x14ac:dyDescent="0.3">
      <c r="A9" s="271"/>
      <c r="L9" s="416"/>
    </row>
    <row r="10" spans="1:13" ht="24" customHeight="1" x14ac:dyDescent="0.2">
      <c r="A10" s="271"/>
      <c r="L10" s="271"/>
      <c r="M10" s="120" t="s">
        <v>1</v>
      </c>
    </row>
    <row r="11" spans="1:13" ht="24" customHeight="1" x14ac:dyDescent="0.2">
      <c r="A11" s="271"/>
      <c r="L11" s="271"/>
    </row>
    <row r="12" spans="1:13" ht="24" customHeight="1" x14ac:dyDescent="0.2">
      <c r="L12" s="230"/>
    </row>
    <row r="13" spans="1:13" ht="24" customHeight="1" x14ac:dyDescent="0.2">
      <c r="A13" s="230"/>
      <c r="L13" s="230"/>
    </row>
    <row r="14" spans="1:13" ht="24" customHeight="1" x14ac:dyDescent="0.2">
      <c r="A14" s="230"/>
      <c r="L14" s="230"/>
    </row>
    <row r="15" spans="1:13" ht="24" customHeight="1" x14ac:dyDescent="0.2">
      <c r="A15" s="230"/>
      <c r="L15" s="230"/>
    </row>
    <row r="16" spans="1:13" ht="24" customHeight="1" x14ac:dyDescent="0.2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</row>
    <row r="17" spans="1:12" ht="24" customHeight="1" x14ac:dyDescent="0.2">
      <c r="A17" s="230"/>
      <c r="B17" s="529" t="s">
        <v>448</v>
      </c>
      <c r="C17" s="529"/>
      <c r="D17" s="529"/>
      <c r="E17" s="529"/>
      <c r="F17" s="529"/>
      <c r="G17" s="529"/>
      <c r="H17" s="529"/>
      <c r="I17" s="529"/>
      <c r="J17" s="529"/>
      <c r="K17" s="529"/>
      <c r="L17" s="230"/>
    </row>
    <row r="18" spans="1:12" ht="24" customHeight="1" x14ac:dyDescent="0.2">
      <c r="B18" s="529"/>
      <c r="C18" s="529"/>
      <c r="D18" s="529"/>
      <c r="E18" s="529"/>
      <c r="F18" s="529"/>
      <c r="G18" s="529"/>
      <c r="H18" s="529"/>
      <c r="I18" s="529"/>
      <c r="J18" s="529"/>
      <c r="K18" s="529"/>
    </row>
    <row r="19" spans="1:12" ht="24" customHeight="1" x14ac:dyDescent="0.2">
      <c r="B19" s="529"/>
      <c r="C19" s="529"/>
      <c r="D19" s="529"/>
      <c r="E19" s="529"/>
      <c r="F19" s="529"/>
      <c r="G19" s="529"/>
      <c r="H19" s="529"/>
      <c r="I19" s="529"/>
      <c r="J19" s="529"/>
      <c r="K19" s="529"/>
    </row>
    <row r="20" spans="1:12" ht="24" customHeight="1" x14ac:dyDescent="0.2">
      <c r="A20" s="271"/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271"/>
    </row>
    <row r="21" spans="1:12" ht="24" customHeight="1" x14ac:dyDescent="0.2">
      <c r="A21" s="271"/>
      <c r="B21" s="532" t="s">
        <v>473</v>
      </c>
      <c r="C21" s="532"/>
      <c r="D21" s="532"/>
      <c r="E21" s="532"/>
      <c r="F21" s="532"/>
      <c r="G21" s="532"/>
      <c r="H21" s="532"/>
      <c r="I21" s="532"/>
      <c r="J21" s="532"/>
      <c r="K21" s="532"/>
      <c r="L21" s="280" t="s">
        <v>1</v>
      </c>
    </row>
    <row r="22" spans="1:12" ht="24" customHeight="1" x14ac:dyDescent="0.2">
      <c r="A22" s="271"/>
      <c r="B22" s="531" t="s">
        <v>401</v>
      </c>
      <c r="C22" s="531"/>
      <c r="D22" s="531"/>
      <c r="E22" s="531"/>
      <c r="F22" s="531"/>
      <c r="G22" s="531"/>
      <c r="H22" s="531"/>
      <c r="I22" s="531"/>
      <c r="J22" s="531"/>
      <c r="K22" s="531"/>
      <c r="L22" s="271"/>
    </row>
    <row r="23" spans="1:12" ht="24" customHeight="1" x14ac:dyDescent="0.2">
      <c r="A23" s="82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82"/>
    </row>
    <row r="24" spans="1:12" s="82" customFormat="1" ht="24" customHeight="1" x14ac:dyDescent="0.2">
      <c r="A24" s="120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120"/>
    </row>
    <row r="25" spans="1:12" ht="24" customHeight="1" x14ac:dyDescent="0.2">
      <c r="B25" s="531"/>
      <c r="C25" s="531"/>
      <c r="D25" s="531"/>
      <c r="E25" s="531"/>
      <c r="F25" s="531"/>
      <c r="G25" s="531"/>
      <c r="H25" s="531"/>
      <c r="I25" s="531"/>
      <c r="J25" s="531"/>
      <c r="K25" s="531"/>
    </row>
    <row r="30" spans="1:12" ht="24" customHeight="1" x14ac:dyDescent="0.2">
      <c r="A30" s="530">
        <f>Insumos!G15</f>
        <v>45444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</row>
  </sheetData>
  <mergeCells count="4">
    <mergeCell ref="B17:K20"/>
    <mergeCell ref="A30:L30"/>
    <mergeCell ref="B22:K25"/>
    <mergeCell ref="B21:K21"/>
  </mergeCells>
  <phoneticPr fontId="3" type="noConversion"/>
  <printOptions horizontalCentered="1"/>
  <pageMargins left="0" right="0" top="0.52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XCV250"/>
  <sheetViews>
    <sheetView topLeftCell="A37" zoomScaleNormal="100" zoomScaleSheetLayoutView="100" workbookViewId="0">
      <selection activeCell="G72" sqref="G72"/>
    </sheetView>
  </sheetViews>
  <sheetFormatPr defaultRowHeight="24" customHeight="1" x14ac:dyDescent="0.2"/>
  <cols>
    <col min="1" max="1" width="7.140625" style="100" customWidth="1"/>
    <col min="2" max="2" width="16.28515625" style="236" customWidth="1"/>
    <col min="3" max="3" width="18.7109375" style="236" customWidth="1"/>
    <col min="4" max="4" width="21.7109375" style="317" customWidth="1"/>
    <col min="5" max="5" width="18.7109375" style="317" customWidth="1"/>
    <col min="6" max="6" width="18.7109375" style="236" customWidth="1"/>
    <col min="7" max="7" width="13.5703125" style="236" customWidth="1"/>
    <col min="8" max="9" width="15.85546875" style="100" hidden="1" customWidth="1"/>
    <col min="10" max="10" width="6.140625" style="304" customWidth="1"/>
    <col min="11" max="11" width="24.140625" style="304" customWidth="1"/>
    <col min="12" max="12" width="9.140625" style="304"/>
    <col min="13" max="18" width="17.7109375" style="304" customWidth="1"/>
    <col min="19" max="21" width="17.7109375" style="307" customWidth="1"/>
    <col min="22" max="23" width="9.140625" style="307"/>
    <col min="24" max="26" width="10.28515625" style="307" bestFit="1" customWidth="1"/>
    <col min="27" max="246" width="9.140625" style="307"/>
    <col min="247" max="16384" width="9.140625" style="236"/>
  </cols>
  <sheetData>
    <row r="1" spans="1:16324" s="100" customFormat="1" ht="24" customHeight="1" x14ac:dyDescent="0.2">
      <c r="D1" s="303"/>
      <c r="E1" s="303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  <c r="FK1" s="304"/>
      <c r="FL1" s="304"/>
      <c r="FM1" s="304"/>
      <c r="FN1" s="304"/>
      <c r="FO1" s="304"/>
      <c r="FP1" s="304"/>
      <c r="FQ1" s="304"/>
      <c r="FR1" s="304"/>
      <c r="FS1" s="304"/>
      <c r="FT1" s="304"/>
      <c r="FU1" s="304"/>
      <c r="FV1" s="304"/>
      <c r="FW1" s="304"/>
      <c r="FX1" s="304"/>
      <c r="FY1" s="304"/>
      <c r="FZ1" s="304"/>
      <c r="GA1" s="304"/>
      <c r="GB1" s="304"/>
      <c r="GC1" s="304"/>
      <c r="GD1" s="304"/>
      <c r="GE1" s="304"/>
      <c r="GF1" s="304"/>
      <c r="GG1" s="304"/>
      <c r="GH1" s="304"/>
      <c r="GI1" s="304"/>
      <c r="GJ1" s="304"/>
      <c r="GK1" s="304"/>
      <c r="GL1" s="304"/>
      <c r="GM1" s="304"/>
      <c r="GN1" s="304"/>
      <c r="GO1" s="304"/>
      <c r="GP1" s="304"/>
      <c r="GQ1" s="304"/>
      <c r="GR1" s="304"/>
      <c r="GS1" s="304"/>
      <c r="GT1" s="304"/>
      <c r="GU1" s="304"/>
      <c r="GV1" s="304"/>
      <c r="GW1" s="304"/>
      <c r="GX1" s="304"/>
      <c r="GY1" s="304"/>
      <c r="GZ1" s="304"/>
      <c r="HA1" s="304"/>
      <c r="HB1" s="304"/>
      <c r="HC1" s="304"/>
      <c r="HD1" s="304"/>
      <c r="HE1" s="304"/>
      <c r="HF1" s="304"/>
      <c r="HG1" s="304"/>
      <c r="HH1" s="304"/>
      <c r="HI1" s="304"/>
      <c r="HJ1" s="304"/>
      <c r="HK1" s="304"/>
      <c r="HL1" s="304"/>
      <c r="HM1" s="304"/>
      <c r="HN1" s="304"/>
      <c r="HO1" s="304"/>
      <c r="HP1" s="304"/>
      <c r="HQ1" s="304"/>
      <c r="HR1" s="304"/>
      <c r="HS1" s="304"/>
      <c r="HT1" s="304"/>
      <c r="HU1" s="304"/>
      <c r="HV1" s="304"/>
      <c r="HW1" s="304"/>
      <c r="HX1" s="304"/>
      <c r="HY1" s="304"/>
      <c r="HZ1" s="304"/>
      <c r="IA1" s="304"/>
      <c r="IB1" s="304"/>
      <c r="IC1" s="304"/>
      <c r="ID1" s="304"/>
      <c r="IE1" s="304"/>
      <c r="IF1" s="304"/>
      <c r="IG1" s="304"/>
      <c r="IH1" s="304"/>
      <c r="II1" s="304"/>
      <c r="IJ1" s="304"/>
      <c r="IK1" s="304"/>
      <c r="IL1" s="304"/>
    </row>
    <row r="2" spans="1:16324" s="409" customFormat="1" ht="24" customHeight="1" x14ac:dyDescent="0.2">
      <c r="B2" s="575" t="s">
        <v>401</v>
      </c>
      <c r="C2" s="575"/>
      <c r="D2" s="575"/>
      <c r="E2" s="575"/>
      <c r="F2" s="575"/>
      <c r="G2" s="575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  <c r="GP2" s="272"/>
      <c r="GQ2" s="272"/>
      <c r="GR2" s="272"/>
      <c r="GS2" s="272"/>
      <c r="GT2" s="272"/>
      <c r="GU2" s="272"/>
      <c r="GV2" s="272"/>
      <c r="GW2" s="272"/>
      <c r="GX2" s="272"/>
      <c r="GY2" s="272"/>
      <c r="GZ2" s="272"/>
      <c r="HA2" s="272"/>
      <c r="HB2" s="272"/>
      <c r="HC2" s="272"/>
      <c r="HD2" s="272"/>
      <c r="HE2" s="272"/>
      <c r="HF2" s="272"/>
      <c r="HG2" s="272"/>
      <c r="HH2" s="272"/>
      <c r="HI2" s="272"/>
      <c r="HJ2" s="272"/>
      <c r="HK2" s="272"/>
      <c r="HL2" s="272"/>
      <c r="HM2" s="272"/>
      <c r="HN2" s="272"/>
      <c r="HO2" s="272"/>
      <c r="HP2" s="272"/>
      <c r="HQ2" s="272"/>
      <c r="HR2" s="272"/>
      <c r="HS2" s="272"/>
      <c r="HT2" s="272"/>
      <c r="HU2" s="272"/>
      <c r="HV2" s="272"/>
      <c r="HW2" s="272"/>
      <c r="HX2" s="272"/>
      <c r="HY2" s="272"/>
      <c r="HZ2" s="272"/>
      <c r="IA2" s="272"/>
      <c r="IB2" s="272"/>
      <c r="IC2" s="272"/>
      <c r="ID2" s="272"/>
      <c r="IE2" s="272"/>
      <c r="IF2" s="272"/>
      <c r="IG2" s="272"/>
      <c r="IH2" s="272"/>
      <c r="II2" s="272"/>
      <c r="IJ2" s="272"/>
      <c r="IK2" s="272"/>
      <c r="IL2" s="272"/>
    </row>
    <row r="3" spans="1:16324" s="409" customFormat="1" ht="24" customHeight="1" x14ac:dyDescent="0.2">
      <c r="D3" s="410"/>
      <c r="E3" s="410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2"/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2"/>
      <c r="IJ3" s="272"/>
      <c r="IK3" s="272"/>
      <c r="IL3" s="272"/>
    </row>
    <row r="4" spans="1:16324" s="409" customFormat="1" ht="24" customHeight="1" x14ac:dyDescent="0.2">
      <c r="D4" s="410"/>
      <c r="E4" s="410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  <c r="HQ4" s="272"/>
      <c r="HR4" s="272"/>
      <c r="HS4" s="272"/>
      <c r="HT4" s="272"/>
      <c r="HU4" s="272"/>
      <c r="HV4" s="272"/>
      <c r="HW4" s="272"/>
      <c r="HX4" s="272"/>
      <c r="HY4" s="272"/>
      <c r="HZ4" s="272"/>
      <c r="IA4" s="272"/>
      <c r="IB4" s="272"/>
      <c r="IC4" s="272"/>
      <c r="ID4" s="272"/>
      <c r="IE4" s="272"/>
      <c r="IF4" s="272"/>
      <c r="IG4" s="272"/>
      <c r="IH4" s="272"/>
      <c r="II4" s="272"/>
      <c r="IJ4" s="272"/>
      <c r="IK4" s="272"/>
      <c r="IL4" s="272"/>
    </row>
    <row r="5" spans="1:16324" s="409" customFormat="1" ht="24" customHeight="1" x14ac:dyDescent="0.2">
      <c r="A5" s="578" t="s">
        <v>398</v>
      </c>
      <c r="B5" s="578"/>
      <c r="C5" s="578"/>
      <c r="D5" s="578"/>
      <c r="E5" s="578"/>
      <c r="F5" s="578"/>
      <c r="G5" s="578"/>
      <c r="H5" s="578"/>
      <c r="I5" s="578"/>
      <c r="J5" s="578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</row>
    <row r="6" spans="1:16324" s="409" customFormat="1" ht="24" customHeight="1" x14ac:dyDescent="0.2">
      <c r="A6" s="272"/>
      <c r="C6" s="272"/>
      <c r="D6" s="411"/>
      <c r="E6" s="411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</row>
    <row r="7" spans="1:16324" s="409" customFormat="1" ht="24" customHeight="1" x14ac:dyDescent="0.2"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  <c r="GP7" s="272"/>
      <c r="GQ7" s="272"/>
      <c r="GR7" s="272"/>
      <c r="GS7" s="272"/>
      <c r="GT7" s="272"/>
      <c r="GU7" s="272"/>
      <c r="GV7" s="272"/>
      <c r="GW7" s="272"/>
      <c r="GX7" s="272"/>
      <c r="GY7" s="272"/>
      <c r="GZ7" s="272"/>
      <c r="HA7" s="272"/>
      <c r="HB7" s="272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</row>
    <row r="8" spans="1:16324" s="409" customFormat="1" ht="24" customHeight="1" x14ac:dyDescent="0.2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</row>
    <row r="9" spans="1:16324" s="165" customFormat="1" ht="24" customHeight="1" x14ac:dyDescent="0.2">
      <c r="A9" s="579" t="s">
        <v>447</v>
      </c>
      <c r="B9" s="579"/>
      <c r="C9" s="579"/>
      <c r="D9" s="579"/>
      <c r="E9" s="579"/>
      <c r="F9" s="579"/>
      <c r="G9" s="579"/>
      <c r="H9" s="579"/>
      <c r="I9" s="579"/>
      <c r="J9" s="579"/>
      <c r="K9" s="272"/>
      <c r="L9" s="272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462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68"/>
      <c r="BV9" s="568"/>
      <c r="BW9" s="568"/>
      <c r="BX9" s="568"/>
      <c r="BY9" s="568"/>
      <c r="BZ9" s="568"/>
      <c r="CA9" s="568"/>
      <c r="CB9" s="568"/>
      <c r="CC9" s="568"/>
      <c r="CD9" s="568"/>
      <c r="CE9" s="568"/>
      <c r="CF9" s="568"/>
      <c r="CG9" s="568"/>
      <c r="CH9" s="568"/>
      <c r="CI9" s="568"/>
      <c r="CJ9" s="568"/>
      <c r="CK9" s="568"/>
      <c r="CL9" s="568"/>
      <c r="CM9" s="568"/>
      <c r="CN9" s="568"/>
      <c r="CO9" s="568"/>
      <c r="CP9" s="568"/>
      <c r="CQ9" s="568"/>
      <c r="CR9" s="568"/>
      <c r="CS9" s="568"/>
      <c r="CT9" s="568"/>
      <c r="CU9" s="568"/>
      <c r="CV9" s="568"/>
      <c r="CW9" s="568"/>
      <c r="CX9" s="568"/>
      <c r="CY9" s="568"/>
      <c r="CZ9" s="568"/>
      <c r="DA9" s="568"/>
      <c r="DB9" s="568"/>
      <c r="DC9" s="568"/>
      <c r="DD9" s="568"/>
      <c r="DE9" s="568"/>
      <c r="DF9" s="568"/>
      <c r="DG9" s="568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8"/>
      <c r="DX9" s="568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8"/>
      <c r="EJ9" s="568"/>
      <c r="EK9" s="568"/>
      <c r="EL9" s="568"/>
      <c r="EM9" s="568"/>
      <c r="EN9" s="568"/>
      <c r="EO9" s="568"/>
      <c r="EP9" s="568"/>
      <c r="EQ9" s="568"/>
      <c r="ER9" s="568"/>
      <c r="ES9" s="568"/>
      <c r="ET9" s="568"/>
      <c r="EU9" s="568"/>
      <c r="EV9" s="568"/>
      <c r="EW9" s="568"/>
      <c r="EX9" s="568"/>
      <c r="EY9" s="568"/>
      <c r="EZ9" s="568"/>
      <c r="FA9" s="568"/>
      <c r="FB9" s="568"/>
      <c r="FC9" s="568"/>
      <c r="FD9" s="568"/>
      <c r="FE9" s="568"/>
      <c r="FF9" s="568"/>
      <c r="FG9" s="568"/>
      <c r="FH9" s="568"/>
      <c r="FI9" s="568"/>
      <c r="FJ9" s="568"/>
      <c r="FK9" s="568"/>
      <c r="FL9" s="568"/>
      <c r="FM9" s="568"/>
      <c r="FN9" s="568"/>
      <c r="FO9" s="568"/>
      <c r="FP9" s="568"/>
      <c r="FQ9" s="568"/>
      <c r="FR9" s="568"/>
      <c r="FS9" s="568"/>
      <c r="FT9" s="568"/>
      <c r="FU9" s="568"/>
      <c r="FV9" s="568"/>
      <c r="FW9" s="568"/>
      <c r="FX9" s="568"/>
      <c r="FY9" s="568"/>
      <c r="FZ9" s="568"/>
      <c r="GA9" s="568"/>
      <c r="GB9" s="568"/>
      <c r="GC9" s="568"/>
      <c r="GD9" s="568"/>
      <c r="GE9" s="568"/>
      <c r="GF9" s="568"/>
      <c r="GG9" s="568"/>
      <c r="GH9" s="568"/>
      <c r="GI9" s="568"/>
      <c r="GJ9" s="568"/>
      <c r="GK9" s="568"/>
      <c r="GL9" s="568"/>
      <c r="GM9" s="568"/>
      <c r="GN9" s="568"/>
      <c r="GO9" s="568"/>
      <c r="GP9" s="568"/>
      <c r="GQ9" s="568"/>
      <c r="GR9" s="568"/>
      <c r="GS9" s="568"/>
      <c r="GT9" s="568"/>
      <c r="GU9" s="568"/>
      <c r="GV9" s="568"/>
      <c r="GW9" s="568"/>
      <c r="GX9" s="568"/>
      <c r="GY9" s="568"/>
      <c r="GZ9" s="568"/>
      <c r="HA9" s="568"/>
      <c r="HB9" s="568"/>
      <c r="HC9" s="568"/>
      <c r="HD9" s="568"/>
      <c r="HE9" s="568"/>
      <c r="HF9" s="568"/>
      <c r="HG9" s="568"/>
      <c r="HH9" s="568"/>
      <c r="HI9" s="568"/>
      <c r="HJ9" s="568"/>
      <c r="HK9" s="568"/>
      <c r="HL9" s="568"/>
      <c r="HM9" s="568"/>
      <c r="HN9" s="568"/>
      <c r="HO9" s="568"/>
      <c r="HP9" s="568"/>
      <c r="HQ9" s="568"/>
      <c r="HR9" s="568"/>
      <c r="HS9" s="568"/>
      <c r="HT9" s="568"/>
      <c r="HU9" s="568"/>
      <c r="HV9" s="568"/>
      <c r="HW9" s="568"/>
      <c r="HX9" s="568"/>
      <c r="HY9" s="568"/>
      <c r="HZ9" s="568"/>
      <c r="IA9" s="568"/>
      <c r="IB9" s="568"/>
      <c r="IC9" s="568"/>
      <c r="ID9" s="568"/>
      <c r="IE9" s="568"/>
      <c r="IF9" s="568"/>
      <c r="IG9" s="568"/>
      <c r="IH9" s="568"/>
      <c r="II9" s="568"/>
      <c r="IJ9" s="568"/>
      <c r="IK9" s="568"/>
      <c r="IL9" s="568"/>
      <c r="IM9" s="571"/>
      <c r="IN9" s="572"/>
      <c r="IO9" s="572"/>
      <c r="IP9" s="572"/>
      <c r="IQ9" s="572"/>
      <c r="IR9" s="573"/>
      <c r="IS9" s="571"/>
      <c r="IT9" s="572"/>
      <c r="IU9" s="572"/>
      <c r="IV9" s="572"/>
      <c r="IW9" s="572"/>
      <c r="IX9" s="573"/>
      <c r="IY9" s="571"/>
      <c r="IZ9" s="572"/>
      <c r="JA9" s="572"/>
      <c r="JB9" s="572"/>
      <c r="JC9" s="572"/>
      <c r="JD9" s="573"/>
      <c r="JE9" s="571"/>
      <c r="JF9" s="572"/>
      <c r="JG9" s="572"/>
      <c r="JH9" s="572"/>
      <c r="JI9" s="572"/>
      <c r="JJ9" s="573"/>
      <c r="JK9" s="571"/>
      <c r="JL9" s="572"/>
      <c r="JM9" s="572"/>
      <c r="JN9" s="572"/>
      <c r="JO9" s="572"/>
      <c r="JP9" s="573"/>
      <c r="JQ9" s="571"/>
      <c r="JR9" s="572"/>
      <c r="JS9" s="572"/>
      <c r="JT9" s="572"/>
      <c r="JU9" s="572"/>
      <c r="JV9" s="573"/>
      <c r="JW9" s="571"/>
      <c r="JX9" s="572"/>
      <c r="JY9" s="572"/>
      <c r="JZ9" s="572"/>
      <c r="KA9" s="572"/>
      <c r="KB9" s="573"/>
      <c r="KC9" s="571"/>
      <c r="KD9" s="572"/>
      <c r="KE9" s="572"/>
      <c r="KF9" s="572"/>
      <c r="KG9" s="572"/>
      <c r="KH9" s="573"/>
      <c r="KI9" s="571"/>
      <c r="KJ9" s="572"/>
      <c r="KK9" s="572"/>
      <c r="KL9" s="572"/>
      <c r="KM9" s="572"/>
      <c r="KN9" s="573"/>
      <c r="KO9" s="571"/>
      <c r="KP9" s="572"/>
      <c r="KQ9" s="572"/>
      <c r="KR9" s="572"/>
      <c r="KS9" s="572"/>
      <c r="KT9" s="573"/>
      <c r="KU9" s="571"/>
      <c r="KV9" s="572"/>
      <c r="KW9" s="572"/>
      <c r="KX9" s="572"/>
      <c r="KY9" s="572"/>
      <c r="KZ9" s="573"/>
      <c r="LA9" s="571"/>
      <c r="LB9" s="572"/>
      <c r="LC9" s="572"/>
      <c r="LD9" s="572"/>
      <c r="LE9" s="572"/>
      <c r="LF9" s="573"/>
      <c r="LG9" s="571"/>
      <c r="LH9" s="572"/>
      <c r="LI9" s="572"/>
      <c r="LJ9" s="572"/>
      <c r="LK9" s="572"/>
      <c r="LL9" s="573"/>
      <c r="LM9" s="571"/>
      <c r="LN9" s="572"/>
      <c r="LO9" s="572"/>
      <c r="LP9" s="572"/>
      <c r="LQ9" s="572"/>
      <c r="LR9" s="573"/>
      <c r="LS9" s="571"/>
      <c r="LT9" s="572"/>
      <c r="LU9" s="572"/>
      <c r="LV9" s="572"/>
      <c r="LW9" s="572"/>
      <c r="LX9" s="573"/>
      <c r="LY9" s="571"/>
      <c r="LZ9" s="572"/>
      <c r="MA9" s="572"/>
      <c r="MB9" s="572"/>
      <c r="MC9" s="572"/>
      <c r="MD9" s="573"/>
      <c r="ME9" s="571"/>
      <c r="MF9" s="572"/>
      <c r="MG9" s="572"/>
      <c r="MH9" s="572"/>
      <c r="MI9" s="572"/>
      <c r="MJ9" s="573"/>
      <c r="MK9" s="571"/>
      <c r="ML9" s="572"/>
      <c r="MM9" s="572"/>
      <c r="MN9" s="572"/>
      <c r="MO9" s="572"/>
      <c r="MP9" s="573"/>
      <c r="MQ9" s="571"/>
      <c r="MR9" s="572"/>
      <c r="MS9" s="572"/>
      <c r="MT9" s="572"/>
      <c r="MU9" s="572"/>
      <c r="MV9" s="573"/>
      <c r="MW9" s="571"/>
      <c r="MX9" s="572"/>
      <c r="MY9" s="572"/>
      <c r="MZ9" s="572"/>
      <c r="NA9" s="572"/>
      <c r="NB9" s="573"/>
      <c r="NC9" s="571"/>
      <c r="ND9" s="572"/>
      <c r="NE9" s="572"/>
      <c r="NF9" s="572"/>
      <c r="NG9" s="572"/>
      <c r="NH9" s="573"/>
      <c r="NI9" s="571"/>
      <c r="NJ9" s="572"/>
      <c r="NK9" s="572"/>
      <c r="NL9" s="572"/>
      <c r="NM9" s="572"/>
      <c r="NN9" s="573"/>
      <c r="NO9" s="571"/>
      <c r="NP9" s="572"/>
      <c r="NQ9" s="572"/>
      <c r="NR9" s="572"/>
      <c r="NS9" s="572"/>
      <c r="NT9" s="573"/>
      <c r="NU9" s="571"/>
      <c r="NV9" s="572"/>
      <c r="NW9" s="572"/>
      <c r="NX9" s="572"/>
      <c r="NY9" s="572"/>
      <c r="NZ9" s="573"/>
      <c r="OA9" s="571"/>
      <c r="OB9" s="572"/>
      <c r="OC9" s="572"/>
      <c r="OD9" s="572"/>
      <c r="OE9" s="572"/>
      <c r="OF9" s="573"/>
      <c r="OG9" s="571"/>
      <c r="OH9" s="572"/>
      <c r="OI9" s="572"/>
      <c r="OJ9" s="572"/>
      <c r="OK9" s="572"/>
      <c r="OL9" s="573"/>
      <c r="OM9" s="571"/>
      <c r="ON9" s="572"/>
      <c r="OO9" s="572"/>
      <c r="OP9" s="572"/>
      <c r="OQ9" s="572"/>
      <c r="OR9" s="573"/>
      <c r="OS9" s="571"/>
      <c r="OT9" s="572"/>
      <c r="OU9" s="572"/>
      <c r="OV9" s="572"/>
      <c r="OW9" s="572"/>
      <c r="OX9" s="573"/>
      <c r="OY9" s="571"/>
      <c r="OZ9" s="572"/>
      <c r="PA9" s="572"/>
      <c r="PB9" s="572"/>
      <c r="PC9" s="572"/>
      <c r="PD9" s="573"/>
      <c r="PE9" s="571"/>
      <c r="PF9" s="572"/>
      <c r="PG9" s="572"/>
      <c r="PH9" s="572"/>
      <c r="PI9" s="572"/>
      <c r="PJ9" s="573"/>
      <c r="PK9" s="571"/>
      <c r="PL9" s="572"/>
      <c r="PM9" s="572"/>
      <c r="PN9" s="572"/>
      <c r="PO9" s="572"/>
      <c r="PP9" s="573"/>
      <c r="PQ9" s="571"/>
      <c r="PR9" s="572"/>
      <c r="PS9" s="572"/>
      <c r="PT9" s="572"/>
      <c r="PU9" s="572"/>
      <c r="PV9" s="573"/>
      <c r="PW9" s="571"/>
      <c r="PX9" s="572"/>
      <c r="PY9" s="572"/>
      <c r="PZ9" s="572"/>
      <c r="QA9" s="572"/>
      <c r="QB9" s="573"/>
      <c r="QC9" s="571"/>
      <c r="QD9" s="572"/>
      <c r="QE9" s="572"/>
      <c r="QF9" s="572"/>
      <c r="QG9" s="572"/>
      <c r="QH9" s="573"/>
      <c r="QI9" s="571"/>
      <c r="QJ9" s="572"/>
      <c r="QK9" s="572"/>
      <c r="QL9" s="572"/>
      <c r="QM9" s="572"/>
      <c r="QN9" s="573"/>
      <c r="QO9" s="571"/>
      <c r="QP9" s="572"/>
      <c r="QQ9" s="572"/>
      <c r="QR9" s="572"/>
      <c r="QS9" s="572"/>
      <c r="QT9" s="573"/>
      <c r="QU9" s="571"/>
      <c r="QV9" s="572"/>
      <c r="QW9" s="572"/>
      <c r="QX9" s="572"/>
      <c r="QY9" s="572"/>
      <c r="QZ9" s="573"/>
      <c r="RA9" s="571"/>
      <c r="RB9" s="572"/>
      <c r="RC9" s="572"/>
      <c r="RD9" s="572"/>
      <c r="RE9" s="572"/>
      <c r="RF9" s="573"/>
      <c r="RG9" s="571"/>
      <c r="RH9" s="572"/>
      <c r="RI9" s="572"/>
      <c r="RJ9" s="572"/>
      <c r="RK9" s="572"/>
      <c r="RL9" s="573"/>
      <c r="RM9" s="571"/>
      <c r="RN9" s="572"/>
      <c r="RO9" s="572"/>
      <c r="RP9" s="572"/>
      <c r="RQ9" s="572"/>
      <c r="RR9" s="573"/>
      <c r="RS9" s="571"/>
      <c r="RT9" s="572"/>
      <c r="RU9" s="572"/>
      <c r="RV9" s="572"/>
      <c r="RW9" s="572"/>
      <c r="RX9" s="573"/>
      <c r="RY9" s="571"/>
      <c r="RZ9" s="572"/>
      <c r="SA9" s="572"/>
      <c r="SB9" s="572"/>
      <c r="SC9" s="572"/>
      <c r="SD9" s="573"/>
      <c r="SE9" s="571"/>
      <c r="SF9" s="572"/>
      <c r="SG9" s="572"/>
      <c r="SH9" s="572"/>
      <c r="SI9" s="572"/>
      <c r="SJ9" s="573"/>
      <c r="SK9" s="571"/>
      <c r="SL9" s="572"/>
      <c r="SM9" s="572"/>
      <c r="SN9" s="572"/>
      <c r="SO9" s="572"/>
      <c r="SP9" s="573"/>
      <c r="SQ9" s="571"/>
      <c r="SR9" s="572"/>
      <c r="SS9" s="572"/>
      <c r="ST9" s="572"/>
      <c r="SU9" s="572"/>
      <c r="SV9" s="573"/>
      <c r="SW9" s="571"/>
      <c r="SX9" s="572"/>
      <c r="SY9" s="572"/>
      <c r="SZ9" s="572"/>
      <c r="TA9" s="572"/>
      <c r="TB9" s="573"/>
      <c r="TC9" s="571"/>
      <c r="TD9" s="572"/>
      <c r="TE9" s="572"/>
      <c r="TF9" s="572"/>
      <c r="TG9" s="572"/>
      <c r="TH9" s="573"/>
      <c r="TI9" s="571"/>
      <c r="TJ9" s="572"/>
      <c r="TK9" s="572"/>
      <c r="TL9" s="572"/>
      <c r="TM9" s="572"/>
      <c r="TN9" s="573"/>
      <c r="TO9" s="571"/>
      <c r="TP9" s="572"/>
      <c r="TQ9" s="572"/>
      <c r="TR9" s="572"/>
      <c r="TS9" s="572"/>
      <c r="TT9" s="573"/>
      <c r="TU9" s="571"/>
      <c r="TV9" s="572"/>
      <c r="TW9" s="572"/>
      <c r="TX9" s="572"/>
      <c r="TY9" s="572"/>
      <c r="TZ9" s="573"/>
      <c r="UA9" s="571"/>
      <c r="UB9" s="572"/>
      <c r="UC9" s="572"/>
      <c r="UD9" s="572"/>
      <c r="UE9" s="572"/>
      <c r="UF9" s="573"/>
      <c r="UG9" s="571"/>
      <c r="UH9" s="572"/>
      <c r="UI9" s="572"/>
      <c r="UJ9" s="572"/>
      <c r="UK9" s="572"/>
      <c r="UL9" s="573"/>
      <c r="UM9" s="571"/>
      <c r="UN9" s="572"/>
      <c r="UO9" s="572"/>
      <c r="UP9" s="572"/>
      <c r="UQ9" s="572"/>
      <c r="UR9" s="573"/>
      <c r="US9" s="571"/>
      <c r="UT9" s="572"/>
      <c r="UU9" s="572"/>
      <c r="UV9" s="572"/>
      <c r="UW9" s="572"/>
      <c r="UX9" s="573"/>
      <c r="UY9" s="571"/>
      <c r="UZ9" s="572"/>
      <c r="VA9" s="572"/>
      <c r="VB9" s="572"/>
      <c r="VC9" s="572"/>
      <c r="VD9" s="573"/>
      <c r="VE9" s="571"/>
      <c r="VF9" s="572"/>
      <c r="VG9" s="572"/>
      <c r="VH9" s="572"/>
      <c r="VI9" s="572"/>
      <c r="VJ9" s="573"/>
      <c r="VK9" s="571"/>
      <c r="VL9" s="572"/>
      <c r="VM9" s="572"/>
      <c r="VN9" s="572"/>
      <c r="VO9" s="572"/>
      <c r="VP9" s="573"/>
      <c r="VQ9" s="571"/>
      <c r="VR9" s="572"/>
      <c r="VS9" s="572"/>
      <c r="VT9" s="572"/>
      <c r="VU9" s="572"/>
      <c r="VV9" s="573"/>
      <c r="VW9" s="571"/>
      <c r="VX9" s="572"/>
      <c r="VY9" s="572"/>
      <c r="VZ9" s="572"/>
      <c r="WA9" s="572"/>
      <c r="WB9" s="573"/>
      <c r="WC9" s="571"/>
      <c r="WD9" s="572"/>
      <c r="WE9" s="572"/>
      <c r="WF9" s="572"/>
      <c r="WG9" s="572"/>
      <c r="WH9" s="573"/>
      <c r="WI9" s="571"/>
      <c r="WJ9" s="572"/>
      <c r="WK9" s="572"/>
      <c r="WL9" s="572"/>
      <c r="WM9" s="572"/>
      <c r="WN9" s="573"/>
      <c r="WO9" s="571"/>
      <c r="WP9" s="572"/>
      <c r="WQ9" s="572"/>
      <c r="WR9" s="572"/>
      <c r="WS9" s="572"/>
      <c r="WT9" s="573"/>
      <c r="WU9" s="571"/>
      <c r="WV9" s="572"/>
      <c r="WW9" s="572"/>
      <c r="WX9" s="572"/>
      <c r="WY9" s="572"/>
      <c r="WZ9" s="573"/>
      <c r="XA9" s="571"/>
      <c r="XB9" s="572"/>
      <c r="XC9" s="572"/>
      <c r="XD9" s="572"/>
      <c r="XE9" s="572"/>
      <c r="XF9" s="573"/>
      <c r="XG9" s="571"/>
      <c r="XH9" s="572"/>
      <c r="XI9" s="572"/>
      <c r="XJ9" s="572"/>
      <c r="XK9" s="572"/>
      <c r="XL9" s="573"/>
      <c r="XM9" s="571"/>
      <c r="XN9" s="572"/>
      <c r="XO9" s="572"/>
      <c r="XP9" s="572"/>
      <c r="XQ9" s="572"/>
      <c r="XR9" s="573"/>
      <c r="XS9" s="571"/>
      <c r="XT9" s="572"/>
      <c r="XU9" s="572"/>
      <c r="XV9" s="572"/>
      <c r="XW9" s="572"/>
      <c r="XX9" s="573"/>
      <c r="XY9" s="571"/>
      <c r="XZ9" s="572"/>
      <c r="YA9" s="572"/>
      <c r="YB9" s="572"/>
      <c r="YC9" s="572"/>
      <c r="YD9" s="573"/>
      <c r="YE9" s="571"/>
      <c r="YF9" s="572"/>
      <c r="YG9" s="572"/>
      <c r="YH9" s="572"/>
      <c r="YI9" s="572"/>
      <c r="YJ9" s="573"/>
      <c r="YK9" s="571"/>
      <c r="YL9" s="572"/>
      <c r="YM9" s="572"/>
      <c r="YN9" s="572"/>
      <c r="YO9" s="572"/>
      <c r="YP9" s="573"/>
      <c r="YQ9" s="571"/>
      <c r="YR9" s="572"/>
      <c r="YS9" s="572"/>
      <c r="YT9" s="572"/>
      <c r="YU9" s="572"/>
      <c r="YV9" s="573"/>
      <c r="YW9" s="571"/>
      <c r="YX9" s="572"/>
      <c r="YY9" s="572"/>
      <c r="YZ9" s="572"/>
      <c r="ZA9" s="572"/>
      <c r="ZB9" s="573"/>
      <c r="ZC9" s="571"/>
      <c r="ZD9" s="572"/>
      <c r="ZE9" s="572"/>
      <c r="ZF9" s="572"/>
      <c r="ZG9" s="572"/>
      <c r="ZH9" s="573"/>
      <c r="ZI9" s="571"/>
      <c r="ZJ9" s="572"/>
      <c r="ZK9" s="572"/>
      <c r="ZL9" s="572"/>
      <c r="ZM9" s="572"/>
      <c r="ZN9" s="573"/>
      <c r="ZO9" s="571"/>
      <c r="ZP9" s="572"/>
      <c r="ZQ9" s="572"/>
      <c r="ZR9" s="572"/>
      <c r="ZS9" s="572"/>
      <c r="ZT9" s="573"/>
      <c r="ZU9" s="571"/>
      <c r="ZV9" s="572"/>
      <c r="ZW9" s="572"/>
      <c r="ZX9" s="572"/>
      <c r="ZY9" s="572"/>
      <c r="ZZ9" s="573"/>
      <c r="AAA9" s="571"/>
      <c r="AAB9" s="572"/>
      <c r="AAC9" s="572"/>
      <c r="AAD9" s="572"/>
      <c r="AAE9" s="572"/>
      <c r="AAF9" s="573"/>
      <c r="AAG9" s="571"/>
      <c r="AAH9" s="572"/>
      <c r="AAI9" s="572"/>
      <c r="AAJ9" s="572"/>
      <c r="AAK9" s="572"/>
      <c r="AAL9" s="573"/>
      <c r="AAM9" s="571"/>
      <c r="AAN9" s="572"/>
      <c r="AAO9" s="572"/>
      <c r="AAP9" s="572"/>
      <c r="AAQ9" s="572"/>
      <c r="AAR9" s="573"/>
      <c r="AAS9" s="571"/>
      <c r="AAT9" s="572"/>
      <c r="AAU9" s="572"/>
      <c r="AAV9" s="572"/>
      <c r="AAW9" s="572"/>
      <c r="AAX9" s="573"/>
      <c r="AAY9" s="571"/>
      <c r="AAZ9" s="572"/>
      <c r="ABA9" s="572"/>
      <c r="ABB9" s="572"/>
      <c r="ABC9" s="572"/>
      <c r="ABD9" s="573"/>
      <c r="ABE9" s="571"/>
      <c r="ABF9" s="572"/>
      <c r="ABG9" s="572"/>
      <c r="ABH9" s="572"/>
      <c r="ABI9" s="572"/>
      <c r="ABJ9" s="573"/>
      <c r="ABK9" s="571"/>
      <c r="ABL9" s="572"/>
      <c r="ABM9" s="572"/>
      <c r="ABN9" s="572"/>
      <c r="ABO9" s="572"/>
      <c r="ABP9" s="573"/>
      <c r="ABQ9" s="571"/>
      <c r="ABR9" s="572"/>
      <c r="ABS9" s="572"/>
      <c r="ABT9" s="572"/>
      <c r="ABU9" s="572"/>
      <c r="ABV9" s="573"/>
      <c r="ABW9" s="571"/>
      <c r="ABX9" s="572"/>
      <c r="ABY9" s="572"/>
      <c r="ABZ9" s="572"/>
      <c r="ACA9" s="572"/>
      <c r="ACB9" s="573"/>
      <c r="ACC9" s="571"/>
      <c r="ACD9" s="572"/>
      <c r="ACE9" s="572"/>
      <c r="ACF9" s="572"/>
      <c r="ACG9" s="572"/>
      <c r="ACH9" s="573"/>
      <c r="ACI9" s="571"/>
      <c r="ACJ9" s="572"/>
      <c r="ACK9" s="572"/>
      <c r="ACL9" s="572"/>
      <c r="ACM9" s="572"/>
      <c r="ACN9" s="573"/>
      <c r="ACO9" s="571"/>
      <c r="ACP9" s="572"/>
      <c r="ACQ9" s="572"/>
      <c r="ACR9" s="572"/>
      <c r="ACS9" s="572"/>
      <c r="ACT9" s="573"/>
      <c r="ACU9" s="571"/>
      <c r="ACV9" s="572"/>
      <c r="ACW9" s="572"/>
      <c r="ACX9" s="572"/>
      <c r="ACY9" s="572"/>
      <c r="ACZ9" s="573"/>
      <c r="ADA9" s="571"/>
      <c r="ADB9" s="572"/>
      <c r="ADC9" s="572"/>
      <c r="ADD9" s="572"/>
      <c r="ADE9" s="572"/>
      <c r="ADF9" s="573"/>
      <c r="ADG9" s="571"/>
      <c r="ADH9" s="572"/>
      <c r="ADI9" s="572"/>
      <c r="ADJ9" s="572"/>
      <c r="ADK9" s="572"/>
      <c r="ADL9" s="573"/>
      <c r="ADM9" s="571"/>
      <c r="ADN9" s="572"/>
      <c r="ADO9" s="572"/>
      <c r="ADP9" s="572"/>
      <c r="ADQ9" s="572"/>
      <c r="ADR9" s="573"/>
      <c r="ADS9" s="571"/>
      <c r="ADT9" s="572"/>
      <c r="ADU9" s="572"/>
      <c r="ADV9" s="572"/>
      <c r="ADW9" s="572"/>
      <c r="ADX9" s="573"/>
      <c r="ADY9" s="571"/>
      <c r="ADZ9" s="572"/>
      <c r="AEA9" s="572"/>
      <c r="AEB9" s="572"/>
      <c r="AEC9" s="572"/>
      <c r="AED9" s="573"/>
      <c r="AEE9" s="571"/>
      <c r="AEF9" s="572"/>
      <c r="AEG9" s="572"/>
      <c r="AEH9" s="572"/>
      <c r="AEI9" s="572"/>
      <c r="AEJ9" s="573"/>
      <c r="AEK9" s="571"/>
      <c r="AEL9" s="572"/>
      <c r="AEM9" s="572"/>
      <c r="AEN9" s="572"/>
      <c r="AEO9" s="572"/>
      <c r="AEP9" s="573"/>
      <c r="AEQ9" s="571"/>
      <c r="AER9" s="572"/>
      <c r="AES9" s="572"/>
      <c r="AET9" s="572"/>
      <c r="AEU9" s="572"/>
      <c r="AEV9" s="573"/>
      <c r="AEW9" s="571"/>
      <c r="AEX9" s="572"/>
      <c r="AEY9" s="572"/>
      <c r="AEZ9" s="572"/>
      <c r="AFA9" s="572"/>
      <c r="AFB9" s="573"/>
      <c r="AFC9" s="571"/>
      <c r="AFD9" s="572"/>
      <c r="AFE9" s="572"/>
      <c r="AFF9" s="572"/>
      <c r="AFG9" s="572"/>
      <c r="AFH9" s="573"/>
      <c r="AFI9" s="571"/>
      <c r="AFJ9" s="572"/>
      <c r="AFK9" s="572"/>
      <c r="AFL9" s="572"/>
      <c r="AFM9" s="572"/>
      <c r="AFN9" s="573"/>
      <c r="AFO9" s="571"/>
      <c r="AFP9" s="572"/>
      <c r="AFQ9" s="572"/>
      <c r="AFR9" s="572"/>
      <c r="AFS9" s="572"/>
      <c r="AFT9" s="573"/>
      <c r="AFU9" s="571"/>
      <c r="AFV9" s="572"/>
      <c r="AFW9" s="572"/>
      <c r="AFX9" s="572"/>
      <c r="AFY9" s="572"/>
      <c r="AFZ9" s="573"/>
      <c r="AGA9" s="571"/>
      <c r="AGB9" s="572"/>
      <c r="AGC9" s="572"/>
      <c r="AGD9" s="572"/>
      <c r="AGE9" s="572"/>
      <c r="AGF9" s="573"/>
      <c r="AGG9" s="571"/>
      <c r="AGH9" s="572"/>
      <c r="AGI9" s="572"/>
      <c r="AGJ9" s="572"/>
      <c r="AGK9" s="572"/>
      <c r="AGL9" s="573"/>
      <c r="AGM9" s="571"/>
      <c r="AGN9" s="572"/>
      <c r="AGO9" s="572"/>
      <c r="AGP9" s="572"/>
      <c r="AGQ9" s="572"/>
      <c r="AGR9" s="573"/>
      <c r="AGS9" s="571"/>
      <c r="AGT9" s="572"/>
      <c r="AGU9" s="572"/>
      <c r="AGV9" s="572"/>
      <c r="AGW9" s="572"/>
      <c r="AGX9" s="573"/>
      <c r="AGY9" s="571"/>
      <c r="AGZ9" s="572"/>
      <c r="AHA9" s="572"/>
      <c r="AHB9" s="572"/>
      <c r="AHC9" s="572"/>
      <c r="AHD9" s="573"/>
      <c r="AHE9" s="571"/>
      <c r="AHF9" s="572"/>
      <c r="AHG9" s="572"/>
      <c r="AHH9" s="572"/>
      <c r="AHI9" s="572"/>
      <c r="AHJ9" s="573"/>
      <c r="AHK9" s="571"/>
      <c r="AHL9" s="572"/>
      <c r="AHM9" s="572"/>
      <c r="AHN9" s="572"/>
      <c r="AHO9" s="572"/>
      <c r="AHP9" s="573"/>
      <c r="AHQ9" s="571"/>
      <c r="AHR9" s="572"/>
      <c r="AHS9" s="572"/>
      <c r="AHT9" s="572"/>
      <c r="AHU9" s="572"/>
      <c r="AHV9" s="573"/>
      <c r="AHW9" s="571"/>
      <c r="AHX9" s="572"/>
      <c r="AHY9" s="572"/>
      <c r="AHZ9" s="572"/>
      <c r="AIA9" s="572"/>
      <c r="AIB9" s="573"/>
      <c r="AIC9" s="571"/>
      <c r="AID9" s="572"/>
      <c r="AIE9" s="572"/>
      <c r="AIF9" s="572"/>
      <c r="AIG9" s="572"/>
      <c r="AIH9" s="573"/>
      <c r="AII9" s="571"/>
      <c r="AIJ9" s="572"/>
      <c r="AIK9" s="572"/>
      <c r="AIL9" s="572"/>
      <c r="AIM9" s="572"/>
      <c r="AIN9" s="573"/>
      <c r="AIO9" s="571"/>
      <c r="AIP9" s="572"/>
      <c r="AIQ9" s="572"/>
      <c r="AIR9" s="572"/>
      <c r="AIS9" s="572"/>
      <c r="AIT9" s="573"/>
      <c r="AIU9" s="571"/>
      <c r="AIV9" s="572"/>
      <c r="AIW9" s="572"/>
      <c r="AIX9" s="572"/>
      <c r="AIY9" s="572"/>
      <c r="AIZ9" s="573"/>
      <c r="AJA9" s="571"/>
      <c r="AJB9" s="572"/>
      <c r="AJC9" s="572"/>
      <c r="AJD9" s="572"/>
      <c r="AJE9" s="572"/>
      <c r="AJF9" s="573"/>
      <c r="AJG9" s="571"/>
      <c r="AJH9" s="572"/>
      <c r="AJI9" s="572"/>
      <c r="AJJ9" s="572"/>
      <c r="AJK9" s="572"/>
      <c r="AJL9" s="573"/>
      <c r="AJM9" s="571"/>
      <c r="AJN9" s="572"/>
      <c r="AJO9" s="572"/>
      <c r="AJP9" s="572"/>
      <c r="AJQ9" s="572"/>
      <c r="AJR9" s="573"/>
      <c r="AJS9" s="571"/>
      <c r="AJT9" s="572"/>
      <c r="AJU9" s="572"/>
      <c r="AJV9" s="572"/>
      <c r="AJW9" s="572"/>
      <c r="AJX9" s="573"/>
      <c r="AJY9" s="571"/>
      <c r="AJZ9" s="572"/>
      <c r="AKA9" s="572"/>
      <c r="AKB9" s="572"/>
      <c r="AKC9" s="572"/>
      <c r="AKD9" s="573"/>
      <c r="AKE9" s="571"/>
      <c r="AKF9" s="572"/>
      <c r="AKG9" s="572"/>
      <c r="AKH9" s="572"/>
      <c r="AKI9" s="572"/>
      <c r="AKJ9" s="573"/>
      <c r="AKK9" s="571"/>
      <c r="AKL9" s="572"/>
      <c r="AKM9" s="572"/>
      <c r="AKN9" s="572"/>
      <c r="AKO9" s="572"/>
      <c r="AKP9" s="573"/>
      <c r="AKQ9" s="571"/>
      <c r="AKR9" s="572"/>
      <c r="AKS9" s="572"/>
      <c r="AKT9" s="572"/>
      <c r="AKU9" s="572"/>
      <c r="AKV9" s="573"/>
      <c r="AKW9" s="571"/>
      <c r="AKX9" s="572"/>
      <c r="AKY9" s="572"/>
      <c r="AKZ9" s="572"/>
      <c r="ALA9" s="572"/>
      <c r="ALB9" s="573"/>
      <c r="ALC9" s="571"/>
      <c r="ALD9" s="572"/>
      <c r="ALE9" s="572"/>
      <c r="ALF9" s="572"/>
      <c r="ALG9" s="572"/>
      <c r="ALH9" s="573"/>
      <c r="ALI9" s="571"/>
      <c r="ALJ9" s="572"/>
      <c r="ALK9" s="572"/>
      <c r="ALL9" s="572"/>
      <c r="ALM9" s="572"/>
      <c r="ALN9" s="573"/>
      <c r="ALO9" s="571"/>
      <c r="ALP9" s="572"/>
      <c r="ALQ9" s="572"/>
      <c r="ALR9" s="572"/>
      <c r="ALS9" s="572"/>
      <c r="ALT9" s="573"/>
      <c r="ALU9" s="571"/>
      <c r="ALV9" s="572"/>
      <c r="ALW9" s="572"/>
      <c r="ALX9" s="572"/>
      <c r="ALY9" s="572"/>
      <c r="ALZ9" s="573"/>
      <c r="AMA9" s="571"/>
      <c r="AMB9" s="572"/>
      <c r="AMC9" s="572"/>
      <c r="AMD9" s="572"/>
      <c r="AME9" s="572"/>
      <c r="AMF9" s="573"/>
      <c r="AMG9" s="571"/>
      <c r="AMH9" s="572"/>
      <c r="AMI9" s="572"/>
      <c r="AMJ9" s="572"/>
      <c r="AMK9" s="572"/>
      <c r="AML9" s="573"/>
      <c r="AMM9" s="571"/>
      <c r="AMN9" s="572"/>
      <c r="AMO9" s="572"/>
      <c r="AMP9" s="572"/>
      <c r="AMQ9" s="572"/>
      <c r="AMR9" s="573"/>
      <c r="AMS9" s="571"/>
      <c r="AMT9" s="572"/>
      <c r="AMU9" s="572"/>
      <c r="AMV9" s="572"/>
      <c r="AMW9" s="572"/>
      <c r="AMX9" s="573"/>
      <c r="AMY9" s="571"/>
      <c r="AMZ9" s="572"/>
      <c r="ANA9" s="572"/>
      <c r="ANB9" s="572"/>
      <c r="ANC9" s="572"/>
      <c r="AND9" s="573"/>
      <c r="ANE9" s="571"/>
      <c r="ANF9" s="572"/>
      <c r="ANG9" s="572"/>
      <c r="ANH9" s="572"/>
      <c r="ANI9" s="572"/>
      <c r="ANJ9" s="573"/>
      <c r="ANK9" s="571"/>
      <c r="ANL9" s="572"/>
      <c r="ANM9" s="572"/>
      <c r="ANN9" s="572"/>
      <c r="ANO9" s="572"/>
      <c r="ANP9" s="573"/>
      <c r="ANQ9" s="571"/>
      <c r="ANR9" s="572"/>
      <c r="ANS9" s="572"/>
      <c r="ANT9" s="572"/>
      <c r="ANU9" s="572"/>
      <c r="ANV9" s="573"/>
      <c r="ANW9" s="571"/>
      <c r="ANX9" s="572"/>
      <c r="ANY9" s="572"/>
      <c r="ANZ9" s="572"/>
      <c r="AOA9" s="572"/>
      <c r="AOB9" s="573"/>
      <c r="AOC9" s="571"/>
      <c r="AOD9" s="572"/>
      <c r="AOE9" s="572"/>
      <c r="AOF9" s="572"/>
      <c r="AOG9" s="572"/>
      <c r="AOH9" s="573"/>
      <c r="AOI9" s="571"/>
      <c r="AOJ9" s="572"/>
      <c r="AOK9" s="572"/>
      <c r="AOL9" s="572"/>
      <c r="AOM9" s="572"/>
      <c r="AON9" s="573"/>
      <c r="AOO9" s="571"/>
      <c r="AOP9" s="572"/>
      <c r="AOQ9" s="572"/>
      <c r="AOR9" s="572"/>
      <c r="AOS9" s="572"/>
      <c r="AOT9" s="573"/>
      <c r="AOU9" s="571"/>
      <c r="AOV9" s="572"/>
      <c r="AOW9" s="572"/>
      <c r="AOX9" s="572"/>
      <c r="AOY9" s="572"/>
      <c r="AOZ9" s="573"/>
      <c r="APA9" s="571"/>
      <c r="APB9" s="572"/>
      <c r="APC9" s="572"/>
      <c r="APD9" s="572"/>
      <c r="APE9" s="572"/>
      <c r="APF9" s="573"/>
      <c r="APG9" s="571"/>
      <c r="APH9" s="572"/>
      <c r="API9" s="572"/>
      <c r="APJ9" s="572"/>
      <c r="APK9" s="572"/>
      <c r="APL9" s="573"/>
      <c r="APM9" s="571"/>
      <c r="APN9" s="572"/>
      <c r="APO9" s="572"/>
      <c r="APP9" s="572"/>
      <c r="APQ9" s="572"/>
      <c r="APR9" s="573"/>
      <c r="APS9" s="571"/>
      <c r="APT9" s="572"/>
      <c r="APU9" s="572"/>
      <c r="APV9" s="572"/>
      <c r="APW9" s="572"/>
      <c r="APX9" s="573"/>
      <c r="APY9" s="571"/>
      <c r="APZ9" s="572"/>
      <c r="AQA9" s="572"/>
      <c r="AQB9" s="572"/>
      <c r="AQC9" s="572"/>
      <c r="AQD9" s="573"/>
      <c r="AQE9" s="571"/>
      <c r="AQF9" s="572"/>
      <c r="AQG9" s="572"/>
      <c r="AQH9" s="572"/>
      <c r="AQI9" s="572"/>
      <c r="AQJ9" s="573"/>
      <c r="AQK9" s="571"/>
      <c r="AQL9" s="572"/>
      <c r="AQM9" s="572"/>
      <c r="AQN9" s="572"/>
      <c r="AQO9" s="572"/>
      <c r="AQP9" s="573"/>
      <c r="AQQ9" s="571"/>
      <c r="AQR9" s="572"/>
      <c r="AQS9" s="572"/>
      <c r="AQT9" s="572"/>
      <c r="AQU9" s="572"/>
      <c r="AQV9" s="573"/>
      <c r="AQW9" s="571"/>
      <c r="AQX9" s="572"/>
      <c r="AQY9" s="572"/>
      <c r="AQZ9" s="572"/>
      <c r="ARA9" s="572"/>
      <c r="ARB9" s="573"/>
      <c r="ARC9" s="571"/>
      <c r="ARD9" s="572"/>
      <c r="ARE9" s="572"/>
      <c r="ARF9" s="572"/>
      <c r="ARG9" s="572"/>
      <c r="ARH9" s="573"/>
      <c r="ARI9" s="571"/>
      <c r="ARJ9" s="572"/>
      <c r="ARK9" s="572"/>
      <c r="ARL9" s="572"/>
      <c r="ARM9" s="572"/>
      <c r="ARN9" s="573"/>
      <c r="ARO9" s="571"/>
      <c r="ARP9" s="572"/>
      <c r="ARQ9" s="572"/>
      <c r="ARR9" s="572"/>
      <c r="ARS9" s="572"/>
      <c r="ART9" s="573"/>
      <c r="ARU9" s="571"/>
      <c r="ARV9" s="572"/>
      <c r="ARW9" s="572"/>
      <c r="ARX9" s="572"/>
      <c r="ARY9" s="572"/>
      <c r="ARZ9" s="573"/>
      <c r="ASA9" s="571"/>
      <c r="ASB9" s="572"/>
      <c r="ASC9" s="572"/>
      <c r="ASD9" s="572"/>
      <c r="ASE9" s="572"/>
      <c r="ASF9" s="573"/>
      <c r="ASG9" s="571"/>
      <c r="ASH9" s="572"/>
      <c r="ASI9" s="572"/>
      <c r="ASJ9" s="572"/>
      <c r="ASK9" s="572"/>
      <c r="ASL9" s="573"/>
      <c r="ASM9" s="571"/>
      <c r="ASN9" s="572"/>
      <c r="ASO9" s="572"/>
      <c r="ASP9" s="572"/>
      <c r="ASQ9" s="572"/>
      <c r="ASR9" s="573"/>
      <c r="ASS9" s="571"/>
      <c r="AST9" s="572"/>
      <c r="ASU9" s="572"/>
      <c r="ASV9" s="572"/>
      <c r="ASW9" s="572"/>
      <c r="ASX9" s="573"/>
      <c r="ASY9" s="571"/>
      <c r="ASZ9" s="572"/>
      <c r="ATA9" s="572"/>
      <c r="ATB9" s="572"/>
      <c r="ATC9" s="572"/>
      <c r="ATD9" s="573"/>
      <c r="ATE9" s="571"/>
      <c r="ATF9" s="572"/>
      <c r="ATG9" s="572"/>
      <c r="ATH9" s="572"/>
      <c r="ATI9" s="572"/>
      <c r="ATJ9" s="573"/>
      <c r="ATK9" s="571"/>
      <c r="ATL9" s="572"/>
      <c r="ATM9" s="572"/>
      <c r="ATN9" s="572"/>
      <c r="ATO9" s="572"/>
      <c r="ATP9" s="573"/>
      <c r="ATQ9" s="571"/>
      <c r="ATR9" s="572"/>
      <c r="ATS9" s="572"/>
      <c r="ATT9" s="572"/>
      <c r="ATU9" s="572"/>
      <c r="ATV9" s="573"/>
      <c r="ATW9" s="571"/>
      <c r="ATX9" s="572"/>
      <c r="ATY9" s="572"/>
      <c r="ATZ9" s="572"/>
      <c r="AUA9" s="572"/>
      <c r="AUB9" s="573"/>
      <c r="AUC9" s="571"/>
      <c r="AUD9" s="572"/>
      <c r="AUE9" s="572"/>
      <c r="AUF9" s="572"/>
      <c r="AUG9" s="572"/>
      <c r="AUH9" s="573"/>
      <c r="AUI9" s="571"/>
      <c r="AUJ9" s="572"/>
      <c r="AUK9" s="572"/>
      <c r="AUL9" s="572"/>
      <c r="AUM9" s="572"/>
      <c r="AUN9" s="573"/>
      <c r="AUO9" s="571"/>
      <c r="AUP9" s="572"/>
      <c r="AUQ9" s="572"/>
      <c r="AUR9" s="572"/>
      <c r="AUS9" s="572"/>
      <c r="AUT9" s="573"/>
      <c r="AUU9" s="571"/>
      <c r="AUV9" s="572"/>
      <c r="AUW9" s="572"/>
      <c r="AUX9" s="572"/>
      <c r="AUY9" s="572"/>
      <c r="AUZ9" s="573"/>
      <c r="AVA9" s="571"/>
      <c r="AVB9" s="572"/>
      <c r="AVC9" s="572"/>
      <c r="AVD9" s="572"/>
      <c r="AVE9" s="572"/>
      <c r="AVF9" s="573"/>
      <c r="AVG9" s="571"/>
      <c r="AVH9" s="572"/>
      <c r="AVI9" s="572"/>
      <c r="AVJ9" s="572"/>
      <c r="AVK9" s="572"/>
      <c r="AVL9" s="573"/>
      <c r="AVM9" s="571"/>
      <c r="AVN9" s="572"/>
      <c r="AVO9" s="572"/>
      <c r="AVP9" s="572"/>
      <c r="AVQ9" s="572"/>
      <c r="AVR9" s="573"/>
      <c r="AVS9" s="571"/>
      <c r="AVT9" s="572"/>
      <c r="AVU9" s="572"/>
      <c r="AVV9" s="572"/>
      <c r="AVW9" s="572"/>
      <c r="AVX9" s="573"/>
      <c r="AVY9" s="571"/>
      <c r="AVZ9" s="572"/>
      <c r="AWA9" s="572"/>
      <c r="AWB9" s="572"/>
      <c r="AWC9" s="572"/>
      <c r="AWD9" s="573"/>
      <c r="AWE9" s="571"/>
      <c r="AWF9" s="572"/>
      <c r="AWG9" s="572"/>
      <c r="AWH9" s="572"/>
      <c r="AWI9" s="572"/>
      <c r="AWJ9" s="573"/>
      <c r="AWK9" s="571"/>
      <c r="AWL9" s="572"/>
      <c r="AWM9" s="572"/>
      <c r="AWN9" s="572"/>
      <c r="AWO9" s="572"/>
      <c r="AWP9" s="573"/>
      <c r="AWQ9" s="571"/>
      <c r="AWR9" s="572"/>
      <c r="AWS9" s="572"/>
      <c r="AWT9" s="572"/>
      <c r="AWU9" s="572"/>
      <c r="AWV9" s="573"/>
      <c r="AWW9" s="571"/>
      <c r="AWX9" s="572"/>
      <c r="AWY9" s="572"/>
      <c r="AWZ9" s="572"/>
      <c r="AXA9" s="572"/>
      <c r="AXB9" s="573"/>
      <c r="AXC9" s="571"/>
      <c r="AXD9" s="572"/>
      <c r="AXE9" s="572"/>
      <c r="AXF9" s="572"/>
      <c r="AXG9" s="572"/>
      <c r="AXH9" s="573"/>
      <c r="AXI9" s="571"/>
      <c r="AXJ9" s="572"/>
      <c r="AXK9" s="572"/>
      <c r="AXL9" s="572"/>
      <c r="AXM9" s="572"/>
      <c r="AXN9" s="573"/>
      <c r="AXO9" s="571"/>
      <c r="AXP9" s="572"/>
      <c r="AXQ9" s="572"/>
      <c r="AXR9" s="572"/>
      <c r="AXS9" s="572"/>
      <c r="AXT9" s="573"/>
      <c r="AXU9" s="571"/>
      <c r="AXV9" s="572"/>
      <c r="AXW9" s="572"/>
      <c r="AXX9" s="572"/>
      <c r="AXY9" s="572"/>
      <c r="AXZ9" s="573"/>
      <c r="AYA9" s="571"/>
      <c r="AYB9" s="572"/>
      <c r="AYC9" s="572"/>
      <c r="AYD9" s="572"/>
      <c r="AYE9" s="572"/>
      <c r="AYF9" s="573"/>
      <c r="AYG9" s="571"/>
      <c r="AYH9" s="572"/>
      <c r="AYI9" s="572"/>
      <c r="AYJ9" s="572"/>
      <c r="AYK9" s="572"/>
      <c r="AYL9" s="573"/>
      <c r="AYM9" s="571"/>
      <c r="AYN9" s="572"/>
      <c r="AYO9" s="572"/>
      <c r="AYP9" s="572"/>
      <c r="AYQ9" s="572"/>
      <c r="AYR9" s="573"/>
      <c r="AYS9" s="571"/>
      <c r="AYT9" s="572"/>
      <c r="AYU9" s="572"/>
      <c r="AYV9" s="572"/>
      <c r="AYW9" s="572"/>
      <c r="AYX9" s="573"/>
      <c r="AYY9" s="571"/>
      <c r="AYZ9" s="572"/>
      <c r="AZA9" s="572"/>
      <c r="AZB9" s="572"/>
      <c r="AZC9" s="572"/>
      <c r="AZD9" s="573"/>
      <c r="AZE9" s="571"/>
      <c r="AZF9" s="572"/>
      <c r="AZG9" s="572"/>
      <c r="AZH9" s="572"/>
      <c r="AZI9" s="572"/>
      <c r="AZJ9" s="573"/>
      <c r="AZK9" s="571"/>
      <c r="AZL9" s="572"/>
      <c r="AZM9" s="572"/>
      <c r="AZN9" s="572"/>
      <c r="AZO9" s="572"/>
      <c r="AZP9" s="573"/>
      <c r="AZQ9" s="571"/>
      <c r="AZR9" s="572"/>
      <c r="AZS9" s="572"/>
      <c r="AZT9" s="572"/>
      <c r="AZU9" s="572"/>
      <c r="AZV9" s="573"/>
      <c r="AZW9" s="571"/>
      <c r="AZX9" s="572"/>
      <c r="AZY9" s="572"/>
      <c r="AZZ9" s="572"/>
      <c r="BAA9" s="572"/>
      <c r="BAB9" s="573"/>
      <c r="BAC9" s="571"/>
      <c r="BAD9" s="572"/>
      <c r="BAE9" s="572"/>
      <c r="BAF9" s="572"/>
      <c r="BAG9" s="572"/>
      <c r="BAH9" s="573"/>
      <c r="BAI9" s="571"/>
      <c r="BAJ9" s="572"/>
      <c r="BAK9" s="572"/>
      <c r="BAL9" s="572"/>
      <c r="BAM9" s="572"/>
      <c r="BAN9" s="573"/>
      <c r="BAO9" s="571"/>
      <c r="BAP9" s="572"/>
      <c r="BAQ9" s="572"/>
      <c r="BAR9" s="572"/>
      <c r="BAS9" s="572"/>
      <c r="BAT9" s="573"/>
      <c r="BAU9" s="571"/>
      <c r="BAV9" s="572"/>
      <c r="BAW9" s="572"/>
      <c r="BAX9" s="572"/>
      <c r="BAY9" s="572"/>
      <c r="BAZ9" s="573"/>
      <c r="BBA9" s="571"/>
      <c r="BBB9" s="572"/>
      <c r="BBC9" s="572"/>
      <c r="BBD9" s="572"/>
      <c r="BBE9" s="572"/>
      <c r="BBF9" s="573"/>
      <c r="BBG9" s="571"/>
      <c r="BBH9" s="572"/>
      <c r="BBI9" s="572"/>
      <c r="BBJ9" s="572"/>
      <c r="BBK9" s="572"/>
      <c r="BBL9" s="573"/>
      <c r="BBM9" s="571"/>
      <c r="BBN9" s="572"/>
      <c r="BBO9" s="572"/>
      <c r="BBP9" s="572"/>
      <c r="BBQ9" s="572"/>
      <c r="BBR9" s="573"/>
      <c r="BBS9" s="571"/>
      <c r="BBT9" s="572"/>
      <c r="BBU9" s="572"/>
      <c r="BBV9" s="572"/>
      <c r="BBW9" s="572"/>
      <c r="BBX9" s="573"/>
      <c r="BBY9" s="571"/>
      <c r="BBZ9" s="572"/>
      <c r="BCA9" s="572"/>
      <c r="BCB9" s="572"/>
      <c r="BCC9" s="572"/>
      <c r="BCD9" s="573"/>
      <c r="BCE9" s="571"/>
      <c r="BCF9" s="572"/>
      <c r="BCG9" s="572"/>
      <c r="BCH9" s="572"/>
      <c r="BCI9" s="572"/>
      <c r="BCJ9" s="573"/>
      <c r="BCK9" s="571"/>
      <c r="BCL9" s="572"/>
      <c r="BCM9" s="572"/>
      <c r="BCN9" s="572"/>
      <c r="BCO9" s="572"/>
      <c r="BCP9" s="573"/>
      <c r="BCQ9" s="571"/>
      <c r="BCR9" s="572"/>
      <c r="BCS9" s="572"/>
      <c r="BCT9" s="572"/>
      <c r="BCU9" s="572"/>
      <c r="BCV9" s="573"/>
      <c r="BCW9" s="571"/>
      <c r="BCX9" s="572"/>
      <c r="BCY9" s="572"/>
      <c r="BCZ9" s="572"/>
      <c r="BDA9" s="572"/>
      <c r="BDB9" s="573"/>
      <c r="BDC9" s="571"/>
      <c r="BDD9" s="572"/>
      <c r="BDE9" s="572"/>
      <c r="BDF9" s="572"/>
      <c r="BDG9" s="572"/>
      <c r="BDH9" s="573"/>
      <c r="BDI9" s="571"/>
      <c r="BDJ9" s="572"/>
      <c r="BDK9" s="572"/>
      <c r="BDL9" s="572"/>
      <c r="BDM9" s="572"/>
      <c r="BDN9" s="573"/>
      <c r="BDO9" s="571"/>
      <c r="BDP9" s="572"/>
      <c r="BDQ9" s="572"/>
      <c r="BDR9" s="572"/>
      <c r="BDS9" s="572"/>
      <c r="BDT9" s="573"/>
      <c r="BDU9" s="571"/>
      <c r="BDV9" s="572"/>
      <c r="BDW9" s="572"/>
      <c r="BDX9" s="572"/>
      <c r="BDY9" s="572"/>
      <c r="BDZ9" s="573"/>
      <c r="BEA9" s="571"/>
      <c r="BEB9" s="572"/>
      <c r="BEC9" s="572"/>
      <c r="BED9" s="572"/>
      <c r="BEE9" s="572"/>
      <c r="BEF9" s="573"/>
      <c r="BEG9" s="571"/>
      <c r="BEH9" s="572"/>
      <c r="BEI9" s="572"/>
      <c r="BEJ9" s="572"/>
      <c r="BEK9" s="572"/>
      <c r="BEL9" s="573"/>
      <c r="BEM9" s="571"/>
      <c r="BEN9" s="572"/>
      <c r="BEO9" s="572"/>
      <c r="BEP9" s="572"/>
      <c r="BEQ9" s="572"/>
      <c r="BER9" s="573"/>
      <c r="BES9" s="571"/>
      <c r="BET9" s="572"/>
      <c r="BEU9" s="572"/>
      <c r="BEV9" s="572"/>
      <c r="BEW9" s="572"/>
      <c r="BEX9" s="573"/>
      <c r="BEY9" s="571"/>
      <c r="BEZ9" s="572"/>
      <c r="BFA9" s="572"/>
      <c r="BFB9" s="572"/>
      <c r="BFC9" s="572"/>
      <c r="BFD9" s="573"/>
      <c r="BFE9" s="571"/>
      <c r="BFF9" s="572"/>
      <c r="BFG9" s="572"/>
      <c r="BFH9" s="572"/>
      <c r="BFI9" s="572"/>
      <c r="BFJ9" s="573"/>
      <c r="BFK9" s="571"/>
      <c r="BFL9" s="572"/>
      <c r="BFM9" s="572"/>
      <c r="BFN9" s="572"/>
      <c r="BFO9" s="572"/>
      <c r="BFP9" s="573"/>
      <c r="BFQ9" s="571"/>
      <c r="BFR9" s="572"/>
      <c r="BFS9" s="572"/>
      <c r="BFT9" s="572"/>
      <c r="BFU9" s="572"/>
      <c r="BFV9" s="573"/>
      <c r="BFW9" s="571"/>
      <c r="BFX9" s="572"/>
      <c r="BFY9" s="572"/>
      <c r="BFZ9" s="572"/>
      <c r="BGA9" s="572"/>
      <c r="BGB9" s="573"/>
      <c r="BGC9" s="571"/>
      <c r="BGD9" s="572"/>
      <c r="BGE9" s="572"/>
      <c r="BGF9" s="572"/>
      <c r="BGG9" s="572"/>
      <c r="BGH9" s="573"/>
      <c r="BGI9" s="571"/>
      <c r="BGJ9" s="572"/>
      <c r="BGK9" s="572"/>
      <c r="BGL9" s="572"/>
      <c r="BGM9" s="572"/>
      <c r="BGN9" s="573"/>
      <c r="BGO9" s="571"/>
      <c r="BGP9" s="572"/>
      <c r="BGQ9" s="572"/>
      <c r="BGR9" s="572"/>
      <c r="BGS9" s="572"/>
      <c r="BGT9" s="573"/>
      <c r="BGU9" s="571"/>
      <c r="BGV9" s="572"/>
      <c r="BGW9" s="572"/>
      <c r="BGX9" s="572"/>
      <c r="BGY9" s="572"/>
      <c r="BGZ9" s="573"/>
      <c r="BHA9" s="571"/>
      <c r="BHB9" s="572"/>
      <c r="BHC9" s="572"/>
      <c r="BHD9" s="572"/>
      <c r="BHE9" s="572"/>
      <c r="BHF9" s="573"/>
      <c r="BHG9" s="571"/>
      <c r="BHH9" s="572"/>
      <c r="BHI9" s="572"/>
      <c r="BHJ9" s="572"/>
      <c r="BHK9" s="572"/>
      <c r="BHL9" s="573"/>
      <c r="BHM9" s="571"/>
      <c r="BHN9" s="572"/>
      <c r="BHO9" s="572"/>
      <c r="BHP9" s="572"/>
      <c r="BHQ9" s="572"/>
      <c r="BHR9" s="573"/>
      <c r="BHS9" s="571"/>
      <c r="BHT9" s="572"/>
      <c r="BHU9" s="572"/>
      <c r="BHV9" s="572"/>
      <c r="BHW9" s="572"/>
      <c r="BHX9" s="573"/>
      <c r="BHY9" s="571"/>
      <c r="BHZ9" s="572"/>
      <c r="BIA9" s="572"/>
      <c r="BIB9" s="572"/>
      <c r="BIC9" s="572"/>
      <c r="BID9" s="573"/>
      <c r="BIE9" s="571"/>
      <c r="BIF9" s="572"/>
      <c r="BIG9" s="572"/>
      <c r="BIH9" s="572"/>
      <c r="BII9" s="572"/>
      <c r="BIJ9" s="573"/>
      <c r="BIK9" s="571"/>
      <c r="BIL9" s="572"/>
      <c r="BIM9" s="572"/>
      <c r="BIN9" s="572"/>
      <c r="BIO9" s="572"/>
      <c r="BIP9" s="573"/>
      <c r="BIQ9" s="571"/>
      <c r="BIR9" s="572"/>
      <c r="BIS9" s="572"/>
      <c r="BIT9" s="572"/>
      <c r="BIU9" s="572"/>
      <c r="BIV9" s="573"/>
      <c r="BIW9" s="571"/>
      <c r="BIX9" s="572"/>
      <c r="BIY9" s="572"/>
      <c r="BIZ9" s="572"/>
      <c r="BJA9" s="572"/>
      <c r="BJB9" s="573"/>
      <c r="BJC9" s="571"/>
      <c r="BJD9" s="572"/>
      <c r="BJE9" s="572"/>
      <c r="BJF9" s="572"/>
      <c r="BJG9" s="572"/>
      <c r="BJH9" s="573"/>
      <c r="BJI9" s="571"/>
      <c r="BJJ9" s="572"/>
      <c r="BJK9" s="572"/>
      <c r="BJL9" s="572"/>
      <c r="BJM9" s="572"/>
      <c r="BJN9" s="573"/>
      <c r="BJO9" s="571"/>
      <c r="BJP9" s="572"/>
      <c r="BJQ9" s="572"/>
      <c r="BJR9" s="572"/>
      <c r="BJS9" s="572"/>
      <c r="BJT9" s="573"/>
      <c r="BJU9" s="571"/>
      <c r="BJV9" s="572"/>
      <c r="BJW9" s="572"/>
      <c r="BJX9" s="572"/>
      <c r="BJY9" s="572"/>
      <c r="BJZ9" s="573"/>
      <c r="BKA9" s="571"/>
      <c r="BKB9" s="572"/>
      <c r="BKC9" s="572"/>
      <c r="BKD9" s="572"/>
      <c r="BKE9" s="572"/>
      <c r="BKF9" s="573"/>
      <c r="BKG9" s="571"/>
      <c r="BKH9" s="572"/>
      <c r="BKI9" s="572"/>
      <c r="BKJ9" s="572"/>
      <c r="BKK9" s="572"/>
      <c r="BKL9" s="573"/>
      <c r="BKM9" s="571"/>
      <c r="BKN9" s="572"/>
      <c r="BKO9" s="572"/>
      <c r="BKP9" s="572"/>
      <c r="BKQ9" s="572"/>
      <c r="BKR9" s="573"/>
      <c r="BKS9" s="571"/>
      <c r="BKT9" s="572"/>
      <c r="BKU9" s="572"/>
      <c r="BKV9" s="572"/>
      <c r="BKW9" s="572"/>
      <c r="BKX9" s="573"/>
      <c r="BKY9" s="571"/>
      <c r="BKZ9" s="572"/>
      <c r="BLA9" s="572"/>
      <c r="BLB9" s="572"/>
      <c r="BLC9" s="572"/>
      <c r="BLD9" s="573"/>
      <c r="BLE9" s="571"/>
      <c r="BLF9" s="572"/>
      <c r="BLG9" s="572"/>
      <c r="BLH9" s="572"/>
      <c r="BLI9" s="572"/>
      <c r="BLJ9" s="573"/>
      <c r="BLK9" s="571"/>
      <c r="BLL9" s="572"/>
      <c r="BLM9" s="572"/>
      <c r="BLN9" s="572"/>
      <c r="BLO9" s="572"/>
      <c r="BLP9" s="573"/>
      <c r="BLQ9" s="571"/>
      <c r="BLR9" s="572"/>
      <c r="BLS9" s="572"/>
      <c r="BLT9" s="572"/>
      <c r="BLU9" s="572"/>
      <c r="BLV9" s="573"/>
      <c r="BLW9" s="571"/>
      <c r="BLX9" s="572"/>
      <c r="BLY9" s="572"/>
      <c r="BLZ9" s="572"/>
      <c r="BMA9" s="572"/>
      <c r="BMB9" s="573"/>
      <c r="BMC9" s="571"/>
      <c r="BMD9" s="572"/>
      <c r="BME9" s="572"/>
      <c r="BMF9" s="572"/>
      <c r="BMG9" s="572"/>
      <c r="BMH9" s="573"/>
      <c r="BMI9" s="571"/>
      <c r="BMJ9" s="572"/>
      <c r="BMK9" s="572"/>
      <c r="BML9" s="572"/>
      <c r="BMM9" s="572"/>
      <c r="BMN9" s="573"/>
      <c r="BMO9" s="571"/>
      <c r="BMP9" s="572"/>
      <c r="BMQ9" s="572"/>
      <c r="BMR9" s="572"/>
      <c r="BMS9" s="572"/>
      <c r="BMT9" s="573"/>
      <c r="BMU9" s="571"/>
      <c r="BMV9" s="572"/>
      <c r="BMW9" s="572"/>
      <c r="BMX9" s="572"/>
      <c r="BMY9" s="572"/>
      <c r="BMZ9" s="573"/>
      <c r="BNA9" s="571"/>
      <c r="BNB9" s="572"/>
      <c r="BNC9" s="572"/>
      <c r="BND9" s="572"/>
      <c r="BNE9" s="572"/>
      <c r="BNF9" s="573"/>
      <c r="BNG9" s="571"/>
      <c r="BNH9" s="572"/>
      <c r="BNI9" s="572"/>
      <c r="BNJ9" s="572"/>
      <c r="BNK9" s="572"/>
      <c r="BNL9" s="573"/>
      <c r="BNM9" s="571"/>
      <c r="BNN9" s="572"/>
      <c r="BNO9" s="572"/>
      <c r="BNP9" s="572"/>
      <c r="BNQ9" s="572"/>
      <c r="BNR9" s="573"/>
      <c r="BNS9" s="571"/>
      <c r="BNT9" s="572"/>
      <c r="BNU9" s="572"/>
      <c r="BNV9" s="572"/>
      <c r="BNW9" s="572"/>
      <c r="BNX9" s="573"/>
      <c r="BNY9" s="571"/>
      <c r="BNZ9" s="572"/>
      <c r="BOA9" s="572"/>
      <c r="BOB9" s="572"/>
      <c r="BOC9" s="572"/>
      <c r="BOD9" s="573"/>
      <c r="BOE9" s="571"/>
      <c r="BOF9" s="572"/>
      <c r="BOG9" s="572"/>
      <c r="BOH9" s="572"/>
      <c r="BOI9" s="572"/>
      <c r="BOJ9" s="573"/>
      <c r="BOK9" s="571"/>
      <c r="BOL9" s="572"/>
      <c r="BOM9" s="572"/>
      <c r="BON9" s="572"/>
      <c r="BOO9" s="572"/>
      <c r="BOP9" s="573"/>
      <c r="BOQ9" s="571"/>
      <c r="BOR9" s="572"/>
      <c r="BOS9" s="572"/>
      <c r="BOT9" s="572"/>
      <c r="BOU9" s="572"/>
      <c r="BOV9" s="573"/>
      <c r="BOW9" s="571"/>
      <c r="BOX9" s="572"/>
      <c r="BOY9" s="572"/>
      <c r="BOZ9" s="572"/>
      <c r="BPA9" s="572"/>
      <c r="BPB9" s="573"/>
      <c r="BPC9" s="571"/>
      <c r="BPD9" s="572"/>
      <c r="BPE9" s="572"/>
      <c r="BPF9" s="572"/>
      <c r="BPG9" s="572"/>
      <c r="BPH9" s="573"/>
      <c r="BPI9" s="571"/>
      <c r="BPJ9" s="572"/>
      <c r="BPK9" s="572"/>
      <c r="BPL9" s="572"/>
      <c r="BPM9" s="572"/>
      <c r="BPN9" s="573"/>
      <c r="BPO9" s="571"/>
      <c r="BPP9" s="572"/>
      <c r="BPQ9" s="572"/>
      <c r="BPR9" s="572"/>
      <c r="BPS9" s="572"/>
      <c r="BPT9" s="573"/>
      <c r="BPU9" s="571"/>
      <c r="BPV9" s="572"/>
      <c r="BPW9" s="572"/>
      <c r="BPX9" s="572"/>
      <c r="BPY9" s="572"/>
      <c r="BPZ9" s="573"/>
      <c r="BQA9" s="571"/>
      <c r="BQB9" s="572"/>
      <c r="BQC9" s="572"/>
      <c r="BQD9" s="572"/>
      <c r="BQE9" s="572"/>
      <c r="BQF9" s="573"/>
      <c r="BQG9" s="571"/>
      <c r="BQH9" s="572"/>
      <c r="BQI9" s="572"/>
      <c r="BQJ9" s="572"/>
      <c r="BQK9" s="572"/>
      <c r="BQL9" s="573"/>
      <c r="BQM9" s="571"/>
      <c r="BQN9" s="572"/>
      <c r="BQO9" s="572"/>
      <c r="BQP9" s="572"/>
      <c r="BQQ9" s="572"/>
      <c r="BQR9" s="573"/>
      <c r="BQS9" s="571"/>
      <c r="BQT9" s="572"/>
      <c r="BQU9" s="572"/>
      <c r="BQV9" s="572"/>
      <c r="BQW9" s="572"/>
      <c r="BQX9" s="573"/>
      <c r="BQY9" s="571"/>
      <c r="BQZ9" s="572"/>
      <c r="BRA9" s="572"/>
      <c r="BRB9" s="572"/>
      <c r="BRC9" s="572"/>
      <c r="BRD9" s="573"/>
      <c r="BRE9" s="571"/>
      <c r="BRF9" s="572"/>
      <c r="BRG9" s="572"/>
      <c r="BRH9" s="572"/>
      <c r="BRI9" s="572"/>
      <c r="BRJ9" s="573"/>
      <c r="BRK9" s="571"/>
      <c r="BRL9" s="572"/>
      <c r="BRM9" s="572"/>
      <c r="BRN9" s="572"/>
      <c r="BRO9" s="572"/>
      <c r="BRP9" s="573"/>
      <c r="BRQ9" s="571"/>
      <c r="BRR9" s="572"/>
      <c r="BRS9" s="572"/>
      <c r="BRT9" s="572"/>
      <c r="BRU9" s="572"/>
      <c r="BRV9" s="573"/>
      <c r="BRW9" s="571"/>
      <c r="BRX9" s="572"/>
      <c r="BRY9" s="572"/>
      <c r="BRZ9" s="572"/>
      <c r="BSA9" s="572"/>
      <c r="BSB9" s="573"/>
      <c r="BSC9" s="571"/>
      <c r="BSD9" s="572"/>
      <c r="BSE9" s="572"/>
      <c r="BSF9" s="572"/>
      <c r="BSG9" s="572"/>
      <c r="BSH9" s="573"/>
      <c r="BSI9" s="571"/>
      <c r="BSJ9" s="572"/>
      <c r="BSK9" s="572"/>
      <c r="BSL9" s="572"/>
      <c r="BSM9" s="572"/>
      <c r="BSN9" s="573"/>
      <c r="BSO9" s="571"/>
      <c r="BSP9" s="572"/>
      <c r="BSQ9" s="572"/>
      <c r="BSR9" s="572"/>
      <c r="BSS9" s="572"/>
      <c r="BST9" s="573"/>
      <c r="BSU9" s="571"/>
      <c r="BSV9" s="572"/>
      <c r="BSW9" s="572"/>
      <c r="BSX9" s="572"/>
      <c r="BSY9" s="572"/>
      <c r="BSZ9" s="573"/>
      <c r="BTA9" s="571"/>
      <c r="BTB9" s="572"/>
      <c r="BTC9" s="572"/>
      <c r="BTD9" s="572"/>
      <c r="BTE9" s="572"/>
      <c r="BTF9" s="573"/>
      <c r="BTG9" s="571"/>
      <c r="BTH9" s="572"/>
      <c r="BTI9" s="572"/>
      <c r="BTJ9" s="572"/>
      <c r="BTK9" s="572"/>
      <c r="BTL9" s="573"/>
      <c r="BTM9" s="571"/>
      <c r="BTN9" s="572"/>
      <c r="BTO9" s="572"/>
      <c r="BTP9" s="572"/>
      <c r="BTQ9" s="572"/>
      <c r="BTR9" s="573"/>
      <c r="BTS9" s="571"/>
      <c r="BTT9" s="572"/>
      <c r="BTU9" s="572"/>
      <c r="BTV9" s="572"/>
      <c r="BTW9" s="572"/>
      <c r="BTX9" s="573"/>
      <c r="BTY9" s="571"/>
      <c r="BTZ9" s="572"/>
      <c r="BUA9" s="572"/>
      <c r="BUB9" s="572"/>
      <c r="BUC9" s="572"/>
      <c r="BUD9" s="573"/>
      <c r="BUE9" s="571"/>
      <c r="BUF9" s="572"/>
      <c r="BUG9" s="572"/>
      <c r="BUH9" s="572"/>
      <c r="BUI9" s="572"/>
      <c r="BUJ9" s="573"/>
      <c r="BUK9" s="571"/>
      <c r="BUL9" s="572"/>
      <c r="BUM9" s="572"/>
      <c r="BUN9" s="572"/>
      <c r="BUO9" s="572"/>
      <c r="BUP9" s="573"/>
      <c r="BUQ9" s="571"/>
      <c r="BUR9" s="572"/>
      <c r="BUS9" s="572"/>
      <c r="BUT9" s="572"/>
      <c r="BUU9" s="572"/>
      <c r="BUV9" s="573"/>
      <c r="BUW9" s="571"/>
      <c r="BUX9" s="572"/>
      <c r="BUY9" s="572"/>
      <c r="BUZ9" s="572"/>
      <c r="BVA9" s="572"/>
      <c r="BVB9" s="573"/>
      <c r="BVC9" s="571"/>
      <c r="BVD9" s="572"/>
      <c r="BVE9" s="572"/>
      <c r="BVF9" s="572"/>
      <c r="BVG9" s="572"/>
      <c r="BVH9" s="573"/>
      <c r="BVI9" s="571"/>
      <c r="BVJ9" s="572"/>
      <c r="BVK9" s="572"/>
      <c r="BVL9" s="572"/>
      <c r="BVM9" s="572"/>
      <c r="BVN9" s="573"/>
      <c r="BVO9" s="571"/>
      <c r="BVP9" s="572"/>
      <c r="BVQ9" s="572"/>
      <c r="BVR9" s="572"/>
      <c r="BVS9" s="572"/>
      <c r="BVT9" s="573"/>
      <c r="BVU9" s="571"/>
      <c r="BVV9" s="572"/>
      <c r="BVW9" s="572"/>
      <c r="BVX9" s="572"/>
      <c r="BVY9" s="572"/>
      <c r="BVZ9" s="573"/>
      <c r="BWA9" s="571"/>
      <c r="BWB9" s="572"/>
      <c r="BWC9" s="572"/>
      <c r="BWD9" s="572"/>
      <c r="BWE9" s="572"/>
      <c r="BWF9" s="573"/>
      <c r="BWG9" s="571"/>
      <c r="BWH9" s="572"/>
      <c r="BWI9" s="572"/>
      <c r="BWJ9" s="572"/>
      <c r="BWK9" s="572"/>
      <c r="BWL9" s="573"/>
      <c r="BWM9" s="571"/>
      <c r="BWN9" s="572"/>
      <c r="BWO9" s="572"/>
      <c r="BWP9" s="572"/>
      <c r="BWQ9" s="572"/>
      <c r="BWR9" s="573"/>
      <c r="BWS9" s="571"/>
      <c r="BWT9" s="572"/>
      <c r="BWU9" s="572"/>
      <c r="BWV9" s="572"/>
      <c r="BWW9" s="572"/>
      <c r="BWX9" s="573"/>
      <c r="BWY9" s="571"/>
      <c r="BWZ9" s="572"/>
      <c r="BXA9" s="572"/>
      <c r="BXB9" s="572"/>
      <c r="BXC9" s="572"/>
      <c r="BXD9" s="573"/>
      <c r="BXE9" s="571"/>
      <c r="BXF9" s="572"/>
      <c r="BXG9" s="572"/>
      <c r="BXH9" s="572"/>
      <c r="BXI9" s="572"/>
      <c r="BXJ9" s="573"/>
      <c r="BXK9" s="571"/>
      <c r="BXL9" s="572"/>
      <c r="BXM9" s="572"/>
      <c r="BXN9" s="572"/>
      <c r="BXO9" s="572"/>
      <c r="BXP9" s="573"/>
      <c r="BXQ9" s="571"/>
      <c r="BXR9" s="572"/>
      <c r="BXS9" s="572"/>
      <c r="BXT9" s="572"/>
      <c r="BXU9" s="572"/>
      <c r="BXV9" s="573"/>
      <c r="BXW9" s="571"/>
      <c r="BXX9" s="572"/>
      <c r="BXY9" s="572"/>
      <c r="BXZ9" s="572"/>
      <c r="BYA9" s="572"/>
      <c r="BYB9" s="573"/>
      <c r="BYC9" s="571"/>
      <c r="BYD9" s="572"/>
      <c r="BYE9" s="572"/>
      <c r="BYF9" s="572"/>
      <c r="BYG9" s="572"/>
      <c r="BYH9" s="573"/>
      <c r="BYI9" s="571"/>
      <c r="BYJ9" s="572"/>
      <c r="BYK9" s="572"/>
      <c r="BYL9" s="572"/>
      <c r="BYM9" s="572"/>
      <c r="BYN9" s="573"/>
      <c r="BYO9" s="571"/>
      <c r="BYP9" s="572"/>
      <c r="BYQ9" s="572"/>
      <c r="BYR9" s="572"/>
      <c r="BYS9" s="572"/>
      <c r="BYT9" s="573"/>
      <c r="BYU9" s="571"/>
      <c r="BYV9" s="572"/>
      <c r="BYW9" s="572"/>
      <c r="BYX9" s="572"/>
      <c r="BYY9" s="572"/>
      <c r="BYZ9" s="573"/>
      <c r="BZA9" s="571"/>
      <c r="BZB9" s="572"/>
      <c r="BZC9" s="572"/>
      <c r="BZD9" s="572"/>
      <c r="BZE9" s="572"/>
      <c r="BZF9" s="573"/>
      <c r="BZG9" s="571"/>
      <c r="BZH9" s="572"/>
      <c r="BZI9" s="572"/>
      <c r="BZJ9" s="572"/>
      <c r="BZK9" s="572"/>
      <c r="BZL9" s="573"/>
      <c r="BZM9" s="571"/>
      <c r="BZN9" s="572"/>
      <c r="BZO9" s="572"/>
      <c r="BZP9" s="572"/>
      <c r="BZQ9" s="572"/>
      <c r="BZR9" s="573"/>
      <c r="BZS9" s="571"/>
      <c r="BZT9" s="572"/>
      <c r="BZU9" s="572"/>
      <c r="BZV9" s="572"/>
      <c r="BZW9" s="572"/>
      <c r="BZX9" s="573"/>
      <c r="BZY9" s="571"/>
      <c r="BZZ9" s="572"/>
      <c r="CAA9" s="572"/>
      <c r="CAB9" s="572"/>
      <c r="CAC9" s="572"/>
      <c r="CAD9" s="573"/>
      <c r="CAE9" s="571"/>
      <c r="CAF9" s="572"/>
      <c r="CAG9" s="572"/>
      <c r="CAH9" s="572"/>
      <c r="CAI9" s="572"/>
      <c r="CAJ9" s="573"/>
      <c r="CAK9" s="571"/>
      <c r="CAL9" s="572"/>
      <c r="CAM9" s="572"/>
      <c r="CAN9" s="572"/>
      <c r="CAO9" s="572"/>
      <c r="CAP9" s="573"/>
      <c r="CAQ9" s="571"/>
      <c r="CAR9" s="572"/>
      <c r="CAS9" s="572"/>
      <c r="CAT9" s="572"/>
      <c r="CAU9" s="572"/>
      <c r="CAV9" s="573"/>
      <c r="CAW9" s="571"/>
      <c r="CAX9" s="572"/>
      <c r="CAY9" s="572"/>
      <c r="CAZ9" s="572"/>
      <c r="CBA9" s="572"/>
      <c r="CBB9" s="573"/>
      <c r="CBC9" s="571"/>
      <c r="CBD9" s="572"/>
      <c r="CBE9" s="572"/>
      <c r="CBF9" s="572"/>
      <c r="CBG9" s="572"/>
      <c r="CBH9" s="573"/>
      <c r="CBI9" s="571"/>
      <c r="CBJ9" s="572"/>
      <c r="CBK9" s="572"/>
      <c r="CBL9" s="572"/>
      <c r="CBM9" s="572"/>
      <c r="CBN9" s="573"/>
      <c r="CBO9" s="571"/>
      <c r="CBP9" s="572"/>
      <c r="CBQ9" s="572"/>
      <c r="CBR9" s="572"/>
      <c r="CBS9" s="572"/>
      <c r="CBT9" s="573"/>
      <c r="CBU9" s="571"/>
      <c r="CBV9" s="572"/>
      <c r="CBW9" s="572"/>
      <c r="CBX9" s="572"/>
      <c r="CBY9" s="572"/>
      <c r="CBZ9" s="573"/>
      <c r="CCA9" s="571"/>
      <c r="CCB9" s="572"/>
      <c r="CCC9" s="572"/>
      <c r="CCD9" s="572"/>
      <c r="CCE9" s="572"/>
      <c r="CCF9" s="573"/>
      <c r="CCG9" s="571"/>
      <c r="CCH9" s="572"/>
      <c r="CCI9" s="572"/>
      <c r="CCJ9" s="572"/>
      <c r="CCK9" s="572"/>
      <c r="CCL9" s="573"/>
      <c r="CCM9" s="571"/>
      <c r="CCN9" s="572"/>
      <c r="CCO9" s="572"/>
      <c r="CCP9" s="572"/>
      <c r="CCQ9" s="572"/>
      <c r="CCR9" s="573"/>
      <c r="CCS9" s="571"/>
      <c r="CCT9" s="572"/>
      <c r="CCU9" s="572"/>
      <c r="CCV9" s="572"/>
      <c r="CCW9" s="572"/>
      <c r="CCX9" s="573"/>
      <c r="CCY9" s="571"/>
      <c r="CCZ9" s="572"/>
      <c r="CDA9" s="572"/>
      <c r="CDB9" s="572"/>
      <c r="CDC9" s="572"/>
      <c r="CDD9" s="573"/>
      <c r="CDE9" s="571"/>
      <c r="CDF9" s="572"/>
      <c r="CDG9" s="572"/>
      <c r="CDH9" s="572"/>
      <c r="CDI9" s="572"/>
      <c r="CDJ9" s="573"/>
      <c r="CDK9" s="571"/>
      <c r="CDL9" s="572"/>
      <c r="CDM9" s="572"/>
      <c r="CDN9" s="572"/>
      <c r="CDO9" s="572"/>
      <c r="CDP9" s="573"/>
      <c r="CDQ9" s="571"/>
      <c r="CDR9" s="572"/>
      <c r="CDS9" s="572"/>
      <c r="CDT9" s="572"/>
      <c r="CDU9" s="572"/>
      <c r="CDV9" s="573"/>
      <c r="CDW9" s="571"/>
      <c r="CDX9" s="572"/>
      <c r="CDY9" s="572"/>
      <c r="CDZ9" s="572"/>
      <c r="CEA9" s="572"/>
      <c r="CEB9" s="573"/>
      <c r="CEC9" s="571"/>
      <c r="CED9" s="572"/>
      <c r="CEE9" s="572"/>
      <c r="CEF9" s="572"/>
      <c r="CEG9" s="572"/>
      <c r="CEH9" s="573"/>
      <c r="CEI9" s="571"/>
      <c r="CEJ9" s="572"/>
      <c r="CEK9" s="572"/>
      <c r="CEL9" s="572"/>
      <c r="CEM9" s="572"/>
      <c r="CEN9" s="573"/>
      <c r="CEO9" s="571"/>
      <c r="CEP9" s="572"/>
      <c r="CEQ9" s="572"/>
      <c r="CER9" s="572"/>
      <c r="CES9" s="572"/>
      <c r="CET9" s="573"/>
      <c r="CEU9" s="571"/>
      <c r="CEV9" s="572"/>
      <c r="CEW9" s="572"/>
      <c r="CEX9" s="572"/>
      <c r="CEY9" s="572"/>
      <c r="CEZ9" s="573"/>
      <c r="CFA9" s="571"/>
      <c r="CFB9" s="572"/>
      <c r="CFC9" s="572"/>
      <c r="CFD9" s="572"/>
      <c r="CFE9" s="572"/>
      <c r="CFF9" s="573"/>
      <c r="CFG9" s="571"/>
      <c r="CFH9" s="572"/>
      <c r="CFI9" s="572"/>
      <c r="CFJ9" s="572"/>
      <c r="CFK9" s="572"/>
      <c r="CFL9" s="573"/>
      <c r="CFM9" s="571"/>
      <c r="CFN9" s="572"/>
      <c r="CFO9" s="572"/>
      <c r="CFP9" s="572"/>
      <c r="CFQ9" s="572"/>
      <c r="CFR9" s="573"/>
      <c r="CFS9" s="571"/>
      <c r="CFT9" s="572"/>
      <c r="CFU9" s="572"/>
      <c r="CFV9" s="572"/>
      <c r="CFW9" s="572"/>
      <c r="CFX9" s="573"/>
      <c r="CFY9" s="571"/>
      <c r="CFZ9" s="572"/>
      <c r="CGA9" s="572"/>
      <c r="CGB9" s="572"/>
      <c r="CGC9" s="572"/>
      <c r="CGD9" s="573"/>
      <c r="CGE9" s="571"/>
      <c r="CGF9" s="572"/>
      <c r="CGG9" s="572"/>
      <c r="CGH9" s="572"/>
      <c r="CGI9" s="572"/>
      <c r="CGJ9" s="573"/>
      <c r="CGK9" s="571"/>
      <c r="CGL9" s="572"/>
      <c r="CGM9" s="572"/>
      <c r="CGN9" s="572"/>
      <c r="CGO9" s="572"/>
      <c r="CGP9" s="573"/>
      <c r="CGQ9" s="571"/>
      <c r="CGR9" s="572"/>
      <c r="CGS9" s="572"/>
      <c r="CGT9" s="572"/>
      <c r="CGU9" s="572"/>
      <c r="CGV9" s="573"/>
      <c r="CGW9" s="571"/>
      <c r="CGX9" s="572"/>
      <c r="CGY9" s="572"/>
      <c r="CGZ9" s="572"/>
      <c r="CHA9" s="572"/>
      <c r="CHB9" s="573"/>
      <c r="CHC9" s="571"/>
      <c r="CHD9" s="572"/>
      <c r="CHE9" s="572"/>
      <c r="CHF9" s="572"/>
      <c r="CHG9" s="572"/>
      <c r="CHH9" s="573"/>
      <c r="CHI9" s="571"/>
      <c r="CHJ9" s="572"/>
      <c r="CHK9" s="572"/>
      <c r="CHL9" s="572"/>
      <c r="CHM9" s="572"/>
      <c r="CHN9" s="573"/>
      <c r="CHO9" s="571"/>
      <c r="CHP9" s="572"/>
      <c r="CHQ9" s="572"/>
      <c r="CHR9" s="572"/>
      <c r="CHS9" s="572"/>
      <c r="CHT9" s="573"/>
      <c r="CHU9" s="571"/>
      <c r="CHV9" s="572"/>
      <c r="CHW9" s="572"/>
      <c r="CHX9" s="572"/>
      <c r="CHY9" s="572"/>
      <c r="CHZ9" s="573"/>
      <c r="CIA9" s="571"/>
      <c r="CIB9" s="572"/>
      <c r="CIC9" s="572"/>
      <c r="CID9" s="572"/>
      <c r="CIE9" s="572"/>
      <c r="CIF9" s="573"/>
      <c r="CIG9" s="571"/>
      <c r="CIH9" s="572"/>
      <c r="CII9" s="572"/>
      <c r="CIJ9" s="572"/>
      <c r="CIK9" s="572"/>
      <c r="CIL9" s="573"/>
      <c r="CIM9" s="571"/>
      <c r="CIN9" s="572"/>
      <c r="CIO9" s="572"/>
      <c r="CIP9" s="572"/>
      <c r="CIQ9" s="572"/>
      <c r="CIR9" s="573"/>
      <c r="CIS9" s="571"/>
      <c r="CIT9" s="572"/>
      <c r="CIU9" s="572"/>
      <c r="CIV9" s="572"/>
      <c r="CIW9" s="572"/>
      <c r="CIX9" s="573"/>
      <c r="CIY9" s="571"/>
      <c r="CIZ9" s="572"/>
      <c r="CJA9" s="572"/>
      <c r="CJB9" s="572"/>
      <c r="CJC9" s="572"/>
      <c r="CJD9" s="573"/>
      <c r="CJE9" s="571"/>
      <c r="CJF9" s="572"/>
      <c r="CJG9" s="572"/>
      <c r="CJH9" s="572"/>
      <c r="CJI9" s="572"/>
      <c r="CJJ9" s="573"/>
      <c r="CJK9" s="571"/>
      <c r="CJL9" s="572"/>
      <c r="CJM9" s="572"/>
      <c r="CJN9" s="572"/>
      <c r="CJO9" s="572"/>
      <c r="CJP9" s="573"/>
      <c r="CJQ9" s="571"/>
      <c r="CJR9" s="572"/>
      <c r="CJS9" s="572"/>
      <c r="CJT9" s="572"/>
      <c r="CJU9" s="572"/>
      <c r="CJV9" s="573"/>
      <c r="CJW9" s="571"/>
      <c r="CJX9" s="572"/>
      <c r="CJY9" s="572"/>
      <c r="CJZ9" s="572"/>
      <c r="CKA9" s="572"/>
      <c r="CKB9" s="573"/>
      <c r="CKC9" s="571"/>
      <c r="CKD9" s="572"/>
      <c r="CKE9" s="572"/>
      <c r="CKF9" s="572"/>
      <c r="CKG9" s="572"/>
      <c r="CKH9" s="573"/>
      <c r="CKI9" s="571"/>
      <c r="CKJ9" s="572"/>
      <c r="CKK9" s="572"/>
      <c r="CKL9" s="572"/>
      <c r="CKM9" s="572"/>
      <c r="CKN9" s="573"/>
      <c r="CKO9" s="571"/>
      <c r="CKP9" s="572"/>
      <c r="CKQ9" s="572"/>
      <c r="CKR9" s="572"/>
      <c r="CKS9" s="572"/>
      <c r="CKT9" s="573"/>
      <c r="CKU9" s="571"/>
      <c r="CKV9" s="572"/>
      <c r="CKW9" s="572"/>
      <c r="CKX9" s="572"/>
      <c r="CKY9" s="572"/>
      <c r="CKZ9" s="573"/>
      <c r="CLA9" s="571"/>
      <c r="CLB9" s="572"/>
      <c r="CLC9" s="572"/>
      <c r="CLD9" s="572"/>
      <c r="CLE9" s="572"/>
      <c r="CLF9" s="573"/>
      <c r="CLG9" s="571"/>
      <c r="CLH9" s="572"/>
      <c r="CLI9" s="572"/>
      <c r="CLJ9" s="572"/>
      <c r="CLK9" s="572"/>
      <c r="CLL9" s="573"/>
      <c r="CLM9" s="571"/>
      <c r="CLN9" s="572"/>
      <c r="CLO9" s="572"/>
      <c r="CLP9" s="572"/>
      <c r="CLQ9" s="572"/>
      <c r="CLR9" s="573"/>
      <c r="CLS9" s="571"/>
      <c r="CLT9" s="572"/>
      <c r="CLU9" s="572"/>
      <c r="CLV9" s="572"/>
      <c r="CLW9" s="572"/>
      <c r="CLX9" s="573"/>
      <c r="CLY9" s="571"/>
      <c r="CLZ9" s="572"/>
      <c r="CMA9" s="572"/>
      <c r="CMB9" s="572"/>
      <c r="CMC9" s="572"/>
      <c r="CMD9" s="573"/>
      <c r="CME9" s="571"/>
      <c r="CMF9" s="572"/>
      <c r="CMG9" s="572"/>
      <c r="CMH9" s="572"/>
      <c r="CMI9" s="572"/>
      <c r="CMJ9" s="573"/>
      <c r="CMK9" s="571"/>
      <c r="CML9" s="572"/>
      <c r="CMM9" s="572"/>
      <c r="CMN9" s="572"/>
      <c r="CMO9" s="572"/>
      <c r="CMP9" s="573"/>
      <c r="CMQ9" s="571"/>
      <c r="CMR9" s="572"/>
      <c r="CMS9" s="572"/>
      <c r="CMT9" s="572"/>
      <c r="CMU9" s="572"/>
      <c r="CMV9" s="573"/>
      <c r="CMW9" s="571"/>
      <c r="CMX9" s="572"/>
      <c r="CMY9" s="572"/>
      <c r="CMZ9" s="572"/>
      <c r="CNA9" s="572"/>
      <c r="CNB9" s="573"/>
      <c r="CNC9" s="571"/>
      <c r="CND9" s="572"/>
      <c r="CNE9" s="572"/>
      <c r="CNF9" s="572"/>
      <c r="CNG9" s="572"/>
      <c r="CNH9" s="573"/>
      <c r="CNI9" s="571"/>
      <c r="CNJ9" s="572"/>
      <c r="CNK9" s="572"/>
      <c r="CNL9" s="572"/>
      <c r="CNM9" s="572"/>
      <c r="CNN9" s="573"/>
      <c r="CNO9" s="571"/>
      <c r="CNP9" s="572"/>
      <c r="CNQ9" s="572"/>
      <c r="CNR9" s="572"/>
      <c r="CNS9" s="572"/>
      <c r="CNT9" s="573"/>
      <c r="CNU9" s="571"/>
      <c r="CNV9" s="572"/>
      <c r="CNW9" s="572"/>
      <c r="CNX9" s="572"/>
      <c r="CNY9" s="572"/>
      <c r="CNZ9" s="573"/>
      <c r="COA9" s="571"/>
      <c r="COB9" s="572"/>
      <c r="COC9" s="572"/>
      <c r="COD9" s="572"/>
      <c r="COE9" s="572"/>
      <c r="COF9" s="573"/>
      <c r="COG9" s="571"/>
      <c r="COH9" s="572"/>
      <c r="COI9" s="572"/>
      <c r="COJ9" s="572"/>
      <c r="COK9" s="572"/>
      <c r="COL9" s="573"/>
      <c r="COM9" s="571"/>
      <c r="CON9" s="572"/>
      <c r="COO9" s="572"/>
      <c r="COP9" s="572"/>
      <c r="COQ9" s="572"/>
      <c r="COR9" s="573"/>
      <c r="COS9" s="571"/>
      <c r="COT9" s="572"/>
      <c r="COU9" s="572"/>
      <c r="COV9" s="572"/>
      <c r="COW9" s="572"/>
      <c r="COX9" s="573"/>
      <c r="COY9" s="571"/>
      <c r="COZ9" s="572"/>
      <c r="CPA9" s="572"/>
      <c r="CPB9" s="572"/>
      <c r="CPC9" s="572"/>
      <c r="CPD9" s="573"/>
      <c r="CPE9" s="571"/>
      <c r="CPF9" s="572"/>
      <c r="CPG9" s="572"/>
      <c r="CPH9" s="572"/>
      <c r="CPI9" s="572"/>
      <c r="CPJ9" s="573"/>
      <c r="CPK9" s="571"/>
      <c r="CPL9" s="572"/>
      <c r="CPM9" s="572"/>
      <c r="CPN9" s="572"/>
      <c r="CPO9" s="572"/>
      <c r="CPP9" s="573"/>
      <c r="CPQ9" s="571"/>
      <c r="CPR9" s="572"/>
      <c r="CPS9" s="572"/>
      <c r="CPT9" s="572"/>
      <c r="CPU9" s="572"/>
      <c r="CPV9" s="573"/>
      <c r="CPW9" s="571"/>
      <c r="CPX9" s="572"/>
      <c r="CPY9" s="572"/>
      <c r="CPZ9" s="572"/>
      <c r="CQA9" s="572"/>
      <c r="CQB9" s="573"/>
      <c r="CQC9" s="571"/>
      <c r="CQD9" s="572"/>
      <c r="CQE9" s="572"/>
      <c r="CQF9" s="572"/>
      <c r="CQG9" s="572"/>
      <c r="CQH9" s="573"/>
      <c r="CQI9" s="571"/>
      <c r="CQJ9" s="572"/>
      <c r="CQK9" s="572"/>
      <c r="CQL9" s="572"/>
      <c r="CQM9" s="572"/>
      <c r="CQN9" s="573"/>
      <c r="CQO9" s="571"/>
      <c r="CQP9" s="572"/>
      <c r="CQQ9" s="572"/>
      <c r="CQR9" s="572"/>
      <c r="CQS9" s="572"/>
      <c r="CQT9" s="573"/>
      <c r="CQU9" s="571"/>
      <c r="CQV9" s="572"/>
      <c r="CQW9" s="572"/>
      <c r="CQX9" s="572"/>
      <c r="CQY9" s="572"/>
      <c r="CQZ9" s="573"/>
      <c r="CRA9" s="571"/>
      <c r="CRB9" s="572"/>
      <c r="CRC9" s="572"/>
      <c r="CRD9" s="572"/>
      <c r="CRE9" s="572"/>
      <c r="CRF9" s="573"/>
      <c r="CRG9" s="571"/>
      <c r="CRH9" s="572"/>
      <c r="CRI9" s="572"/>
      <c r="CRJ9" s="572"/>
      <c r="CRK9" s="572"/>
      <c r="CRL9" s="573"/>
      <c r="CRM9" s="571"/>
      <c r="CRN9" s="572"/>
      <c r="CRO9" s="572"/>
      <c r="CRP9" s="572"/>
      <c r="CRQ9" s="572"/>
      <c r="CRR9" s="573"/>
      <c r="CRS9" s="571"/>
      <c r="CRT9" s="572"/>
      <c r="CRU9" s="572"/>
      <c r="CRV9" s="572"/>
      <c r="CRW9" s="572"/>
      <c r="CRX9" s="573"/>
      <c r="CRY9" s="571"/>
      <c r="CRZ9" s="572"/>
      <c r="CSA9" s="572"/>
      <c r="CSB9" s="572"/>
      <c r="CSC9" s="572"/>
      <c r="CSD9" s="573"/>
      <c r="CSE9" s="571"/>
      <c r="CSF9" s="572"/>
      <c r="CSG9" s="572"/>
      <c r="CSH9" s="572"/>
      <c r="CSI9" s="572"/>
      <c r="CSJ9" s="573"/>
      <c r="CSK9" s="571"/>
      <c r="CSL9" s="572"/>
      <c r="CSM9" s="572"/>
      <c r="CSN9" s="572"/>
      <c r="CSO9" s="572"/>
      <c r="CSP9" s="573"/>
      <c r="CSQ9" s="571"/>
      <c r="CSR9" s="572"/>
      <c r="CSS9" s="572"/>
      <c r="CST9" s="572"/>
      <c r="CSU9" s="572"/>
      <c r="CSV9" s="573"/>
      <c r="CSW9" s="571"/>
      <c r="CSX9" s="572"/>
      <c r="CSY9" s="572"/>
      <c r="CSZ9" s="572"/>
      <c r="CTA9" s="572"/>
      <c r="CTB9" s="573"/>
      <c r="CTC9" s="571"/>
      <c r="CTD9" s="572"/>
      <c r="CTE9" s="572"/>
      <c r="CTF9" s="572"/>
      <c r="CTG9" s="572"/>
      <c r="CTH9" s="573"/>
      <c r="CTI9" s="571"/>
      <c r="CTJ9" s="572"/>
      <c r="CTK9" s="572"/>
      <c r="CTL9" s="572"/>
      <c r="CTM9" s="572"/>
      <c r="CTN9" s="573"/>
      <c r="CTO9" s="571"/>
      <c r="CTP9" s="572"/>
      <c r="CTQ9" s="572"/>
      <c r="CTR9" s="572"/>
      <c r="CTS9" s="572"/>
      <c r="CTT9" s="573"/>
      <c r="CTU9" s="571"/>
      <c r="CTV9" s="572"/>
      <c r="CTW9" s="572"/>
      <c r="CTX9" s="572"/>
      <c r="CTY9" s="572"/>
      <c r="CTZ9" s="573"/>
      <c r="CUA9" s="571"/>
      <c r="CUB9" s="572"/>
      <c r="CUC9" s="572"/>
      <c r="CUD9" s="572"/>
      <c r="CUE9" s="572"/>
      <c r="CUF9" s="573"/>
      <c r="CUG9" s="571"/>
      <c r="CUH9" s="572"/>
      <c r="CUI9" s="572"/>
      <c r="CUJ9" s="572"/>
      <c r="CUK9" s="572"/>
      <c r="CUL9" s="573"/>
      <c r="CUM9" s="571"/>
      <c r="CUN9" s="572"/>
      <c r="CUO9" s="572"/>
      <c r="CUP9" s="572"/>
      <c r="CUQ9" s="572"/>
      <c r="CUR9" s="573"/>
      <c r="CUS9" s="571"/>
      <c r="CUT9" s="572"/>
      <c r="CUU9" s="572"/>
      <c r="CUV9" s="572"/>
      <c r="CUW9" s="572"/>
      <c r="CUX9" s="573"/>
      <c r="CUY9" s="571"/>
      <c r="CUZ9" s="572"/>
      <c r="CVA9" s="572"/>
      <c r="CVB9" s="572"/>
      <c r="CVC9" s="572"/>
      <c r="CVD9" s="573"/>
      <c r="CVE9" s="571"/>
      <c r="CVF9" s="572"/>
      <c r="CVG9" s="572"/>
      <c r="CVH9" s="572"/>
      <c r="CVI9" s="572"/>
      <c r="CVJ9" s="573"/>
      <c r="CVK9" s="571"/>
      <c r="CVL9" s="572"/>
      <c r="CVM9" s="572"/>
      <c r="CVN9" s="572"/>
      <c r="CVO9" s="572"/>
      <c r="CVP9" s="573"/>
      <c r="CVQ9" s="571"/>
      <c r="CVR9" s="572"/>
      <c r="CVS9" s="572"/>
      <c r="CVT9" s="572"/>
      <c r="CVU9" s="572"/>
      <c r="CVV9" s="573"/>
      <c r="CVW9" s="571"/>
      <c r="CVX9" s="572"/>
      <c r="CVY9" s="572"/>
      <c r="CVZ9" s="572"/>
      <c r="CWA9" s="572"/>
      <c r="CWB9" s="573"/>
      <c r="CWC9" s="571"/>
      <c r="CWD9" s="572"/>
      <c r="CWE9" s="572"/>
      <c r="CWF9" s="572"/>
      <c r="CWG9" s="572"/>
      <c r="CWH9" s="573"/>
      <c r="CWI9" s="571"/>
      <c r="CWJ9" s="572"/>
      <c r="CWK9" s="572"/>
      <c r="CWL9" s="572"/>
      <c r="CWM9" s="572"/>
      <c r="CWN9" s="573"/>
      <c r="CWO9" s="571"/>
      <c r="CWP9" s="572"/>
      <c r="CWQ9" s="572"/>
      <c r="CWR9" s="572"/>
      <c r="CWS9" s="572"/>
      <c r="CWT9" s="573"/>
      <c r="CWU9" s="571"/>
      <c r="CWV9" s="572"/>
      <c r="CWW9" s="572"/>
      <c r="CWX9" s="572"/>
      <c r="CWY9" s="572"/>
      <c r="CWZ9" s="573"/>
      <c r="CXA9" s="571"/>
      <c r="CXB9" s="572"/>
      <c r="CXC9" s="572"/>
      <c r="CXD9" s="572"/>
      <c r="CXE9" s="572"/>
      <c r="CXF9" s="573"/>
      <c r="CXG9" s="571"/>
      <c r="CXH9" s="572"/>
      <c r="CXI9" s="572"/>
      <c r="CXJ9" s="572"/>
      <c r="CXK9" s="572"/>
      <c r="CXL9" s="573"/>
      <c r="CXM9" s="571"/>
      <c r="CXN9" s="572"/>
      <c r="CXO9" s="572"/>
      <c r="CXP9" s="572"/>
      <c r="CXQ9" s="572"/>
      <c r="CXR9" s="573"/>
      <c r="CXS9" s="571"/>
      <c r="CXT9" s="572"/>
      <c r="CXU9" s="572"/>
      <c r="CXV9" s="572"/>
      <c r="CXW9" s="572"/>
      <c r="CXX9" s="573"/>
      <c r="CXY9" s="571"/>
      <c r="CXZ9" s="572"/>
      <c r="CYA9" s="572"/>
      <c r="CYB9" s="572"/>
      <c r="CYC9" s="572"/>
      <c r="CYD9" s="573"/>
      <c r="CYE9" s="571"/>
      <c r="CYF9" s="572"/>
      <c r="CYG9" s="572"/>
      <c r="CYH9" s="572"/>
      <c r="CYI9" s="572"/>
      <c r="CYJ9" s="573"/>
      <c r="CYK9" s="571"/>
      <c r="CYL9" s="572"/>
      <c r="CYM9" s="572"/>
      <c r="CYN9" s="572"/>
      <c r="CYO9" s="572"/>
      <c r="CYP9" s="573"/>
      <c r="CYQ9" s="571"/>
      <c r="CYR9" s="572"/>
      <c r="CYS9" s="572"/>
      <c r="CYT9" s="572"/>
      <c r="CYU9" s="572"/>
      <c r="CYV9" s="573"/>
      <c r="CYW9" s="571"/>
      <c r="CYX9" s="572"/>
      <c r="CYY9" s="572"/>
      <c r="CYZ9" s="572"/>
      <c r="CZA9" s="572"/>
      <c r="CZB9" s="573"/>
      <c r="CZC9" s="571"/>
      <c r="CZD9" s="572"/>
      <c r="CZE9" s="572"/>
      <c r="CZF9" s="572"/>
      <c r="CZG9" s="572"/>
      <c r="CZH9" s="573"/>
      <c r="CZI9" s="571"/>
      <c r="CZJ9" s="572"/>
      <c r="CZK9" s="572"/>
      <c r="CZL9" s="572"/>
      <c r="CZM9" s="572"/>
      <c r="CZN9" s="573"/>
      <c r="CZO9" s="571"/>
      <c r="CZP9" s="572"/>
      <c r="CZQ9" s="572"/>
      <c r="CZR9" s="572"/>
      <c r="CZS9" s="572"/>
      <c r="CZT9" s="573"/>
      <c r="CZU9" s="571"/>
      <c r="CZV9" s="572"/>
      <c r="CZW9" s="572"/>
      <c r="CZX9" s="572"/>
      <c r="CZY9" s="572"/>
      <c r="CZZ9" s="573"/>
      <c r="DAA9" s="571"/>
      <c r="DAB9" s="572"/>
      <c r="DAC9" s="572"/>
      <c r="DAD9" s="572"/>
      <c r="DAE9" s="572"/>
      <c r="DAF9" s="573"/>
      <c r="DAG9" s="571"/>
      <c r="DAH9" s="572"/>
      <c r="DAI9" s="572"/>
      <c r="DAJ9" s="572"/>
      <c r="DAK9" s="572"/>
      <c r="DAL9" s="573"/>
      <c r="DAM9" s="571"/>
      <c r="DAN9" s="572"/>
      <c r="DAO9" s="572"/>
      <c r="DAP9" s="572"/>
      <c r="DAQ9" s="572"/>
      <c r="DAR9" s="573"/>
      <c r="DAS9" s="571"/>
      <c r="DAT9" s="572"/>
      <c r="DAU9" s="572"/>
      <c r="DAV9" s="572"/>
      <c r="DAW9" s="572"/>
      <c r="DAX9" s="573"/>
      <c r="DAY9" s="571"/>
      <c r="DAZ9" s="572"/>
      <c r="DBA9" s="572"/>
      <c r="DBB9" s="572"/>
      <c r="DBC9" s="572"/>
      <c r="DBD9" s="573"/>
      <c r="DBE9" s="571"/>
      <c r="DBF9" s="572"/>
      <c r="DBG9" s="572"/>
      <c r="DBH9" s="572"/>
      <c r="DBI9" s="572"/>
      <c r="DBJ9" s="573"/>
      <c r="DBK9" s="571"/>
      <c r="DBL9" s="572"/>
      <c r="DBM9" s="572"/>
      <c r="DBN9" s="572"/>
      <c r="DBO9" s="572"/>
      <c r="DBP9" s="573"/>
      <c r="DBQ9" s="571"/>
      <c r="DBR9" s="572"/>
      <c r="DBS9" s="572"/>
      <c r="DBT9" s="572"/>
      <c r="DBU9" s="572"/>
      <c r="DBV9" s="573"/>
      <c r="DBW9" s="571"/>
      <c r="DBX9" s="572"/>
      <c r="DBY9" s="572"/>
      <c r="DBZ9" s="572"/>
      <c r="DCA9" s="572"/>
      <c r="DCB9" s="573"/>
      <c r="DCC9" s="571"/>
      <c r="DCD9" s="572"/>
      <c r="DCE9" s="572"/>
      <c r="DCF9" s="572"/>
      <c r="DCG9" s="572"/>
      <c r="DCH9" s="573"/>
      <c r="DCI9" s="571"/>
      <c r="DCJ9" s="572"/>
      <c r="DCK9" s="572"/>
      <c r="DCL9" s="572"/>
      <c r="DCM9" s="572"/>
      <c r="DCN9" s="573"/>
      <c r="DCO9" s="571"/>
      <c r="DCP9" s="572"/>
      <c r="DCQ9" s="572"/>
      <c r="DCR9" s="572"/>
      <c r="DCS9" s="572"/>
      <c r="DCT9" s="573"/>
      <c r="DCU9" s="571"/>
      <c r="DCV9" s="572"/>
      <c r="DCW9" s="572"/>
      <c r="DCX9" s="572"/>
      <c r="DCY9" s="572"/>
      <c r="DCZ9" s="573"/>
      <c r="DDA9" s="571"/>
      <c r="DDB9" s="572"/>
      <c r="DDC9" s="572"/>
      <c r="DDD9" s="572"/>
      <c r="DDE9" s="572"/>
      <c r="DDF9" s="573"/>
      <c r="DDG9" s="571"/>
      <c r="DDH9" s="572"/>
      <c r="DDI9" s="572"/>
      <c r="DDJ9" s="572"/>
      <c r="DDK9" s="572"/>
      <c r="DDL9" s="573"/>
      <c r="DDM9" s="571"/>
      <c r="DDN9" s="572"/>
      <c r="DDO9" s="572"/>
      <c r="DDP9" s="572"/>
      <c r="DDQ9" s="572"/>
      <c r="DDR9" s="573"/>
      <c r="DDS9" s="571"/>
      <c r="DDT9" s="572"/>
      <c r="DDU9" s="572"/>
      <c r="DDV9" s="572"/>
      <c r="DDW9" s="572"/>
      <c r="DDX9" s="573"/>
      <c r="DDY9" s="571"/>
      <c r="DDZ9" s="572"/>
      <c r="DEA9" s="572"/>
      <c r="DEB9" s="572"/>
      <c r="DEC9" s="572"/>
      <c r="DED9" s="573"/>
      <c r="DEE9" s="571"/>
      <c r="DEF9" s="572"/>
      <c r="DEG9" s="572"/>
      <c r="DEH9" s="572"/>
      <c r="DEI9" s="572"/>
      <c r="DEJ9" s="573"/>
      <c r="DEK9" s="571"/>
      <c r="DEL9" s="572"/>
      <c r="DEM9" s="572"/>
      <c r="DEN9" s="572"/>
      <c r="DEO9" s="572"/>
      <c r="DEP9" s="573"/>
      <c r="DEQ9" s="571"/>
      <c r="DER9" s="572"/>
      <c r="DES9" s="572"/>
      <c r="DET9" s="572"/>
      <c r="DEU9" s="572"/>
      <c r="DEV9" s="573"/>
      <c r="DEW9" s="571"/>
      <c r="DEX9" s="572"/>
      <c r="DEY9" s="572"/>
      <c r="DEZ9" s="572"/>
      <c r="DFA9" s="572"/>
      <c r="DFB9" s="573"/>
      <c r="DFC9" s="571"/>
      <c r="DFD9" s="572"/>
      <c r="DFE9" s="572"/>
      <c r="DFF9" s="572"/>
      <c r="DFG9" s="572"/>
      <c r="DFH9" s="573"/>
      <c r="DFI9" s="571"/>
      <c r="DFJ9" s="572"/>
      <c r="DFK9" s="572"/>
      <c r="DFL9" s="572"/>
      <c r="DFM9" s="572"/>
      <c r="DFN9" s="573"/>
      <c r="DFO9" s="571"/>
      <c r="DFP9" s="572"/>
      <c r="DFQ9" s="572"/>
      <c r="DFR9" s="572"/>
      <c r="DFS9" s="572"/>
      <c r="DFT9" s="573"/>
      <c r="DFU9" s="571"/>
      <c r="DFV9" s="572"/>
      <c r="DFW9" s="572"/>
      <c r="DFX9" s="572"/>
      <c r="DFY9" s="572"/>
      <c r="DFZ9" s="573"/>
      <c r="DGA9" s="571"/>
      <c r="DGB9" s="572"/>
      <c r="DGC9" s="572"/>
      <c r="DGD9" s="572"/>
      <c r="DGE9" s="572"/>
      <c r="DGF9" s="573"/>
      <c r="DGG9" s="571"/>
      <c r="DGH9" s="572"/>
      <c r="DGI9" s="572"/>
      <c r="DGJ9" s="572"/>
      <c r="DGK9" s="572"/>
      <c r="DGL9" s="573"/>
      <c r="DGM9" s="571"/>
      <c r="DGN9" s="572"/>
      <c r="DGO9" s="572"/>
      <c r="DGP9" s="572"/>
      <c r="DGQ9" s="572"/>
      <c r="DGR9" s="573"/>
      <c r="DGS9" s="571"/>
      <c r="DGT9" s="572"/>
      <c r="DGU9" s="572"/>
      <c r="DGV9" s="572"/>
      <c r="DGW9" s="572"/>
      <c r="DGX9" s="573"/>
      <c r="DGY9" s="571"/>
      <c r="DGZ9" s="572"/>
      <c r="DHA9" s="572"/>
      <c r="DHB9" s="572"/>
      <c r="DHC9" s="572"/>
      <c r="DHD9" s="573"/>
      <c r="DHE9" s="571"/>
      <c r="DHF9" s="572"/>
      <c r="DHG9" s="572"/>
      <c r="DHH9" s="572"/>
      <c r="DHI9" s="572"/>
      <c r="DHJ9" s="573"/>
      <c r="DHK9" s="571"/>
      <c r="DHL9" s="572"/>
      <c r="DHM9" s="572"/>
      <c r="DHN9" s="572"/>
      <c r="DHO9" s="572"/>
      <c r="DHP9" s="573"/>
      <c r="DHQ9" s="571"/>
      <c r="DHR9" s="572"/>
      <c r="DHS9" s="572"/>
      <c r="DHT9" s="572"/>
      <c r="DHU9" s="572"/>
      <c r="DHV9" s="573"/>
      <c r="DHW9" s="571"/>
      <c r="DHX9" s="572"/>
      <c r="DHY9" s="572"/>
      <c r="DHZ9" s="572"/>
      <c r="DIA9" s="572"/>
      <c r="DIB9" s="573"/>
      <c r="DIC9" s="571"/>
      <c r="DID9" s="572"/>
      <c r="DIE9" s="572"/>
      <c r="DIF9" s="572"/>
      <c r="DIG9" s="572"/>
      <c r="DIH9" s="573"/>
      <c r="DII9" s="571"/>
      <c r="DIJ9" s="572"/>
      <c r="DIK9" s="572"/>
      <c r="DIL9" s="572"/>
      <c r="DIM9" s="572"/>
      <c r="DIN9" s="573"/>
      <c r="DIO9" s="571"/>
      <c r="DIP9" s="572"/>
      <c r="DIQ9" s="572"/>
      <c r="DIR9" s="572"/>
      <c r="DIS9" s="572"/>
      <c r="DIT9" s="573"/>
      <c r="DIU9" s="571"/>
      <c r="DIV9" s="572"/>
      <c r="DIW9" s="572"/>
      <c r="DIX9" s="572"/>
      <c r="DIY9" s="572"/>
      <c r="DIZ9" s="573"/>
      <c r="DJA9" s="571"/>
      <c r="DJB9" s="572"/>
      <c r="DJC9" s="572"/>
      <c r="DJD9" s="572"/>
      <c r="DJE9" s="572"/>
      <c r="DJF9" s="573"/>
      <c r="DJG9" s="571"/>
      <c r="DJH9" s="572"/>
      <c r="DJI9" s="572"/>
      <c r="DJJ9" s="572"/>
      <c r="DJK9" s="572"/>
      <c r="DJL9" s="573"/>
      <c r="DJM9" s="571"/>
      <c r="DJN9" s="572"/>
      <c r="DJO9" s="572"/>
      <c r="DJP9" s="572"/>
      <c r="DJQ9" s="572"/>
      <c r="DJR9" s="573"/>
      <c r="DJS9" s="571"/>
      <c r="DJT9" s="572"/>
      <c r="DJU9" s="572"/>
      <c r="DJV9" s="572"/>
      <c r="DJW9" s="572"/>
      <c r="DJX9" s="573"/>
      <c r="DJY9" s="571"/>
      <c r="DJZ9" s="572"/>
      <c r="DKA9" s="572"/>
      <c r="DKB9" s="572"/>
      <c r="DKC9" s="572"/>
      <c r="DKD9" s="573"/>
      <c r="DKE9" s="571"/>
      <c r="DKF9" s="572"/>
      <c r="DKG9" s="572"/>
      <c r="DKH9" s="572"/>
      <c r="DKI9" s="572"/>
      <c r="DKJ9" s="573"/>
      <c r="DKK9" s="571"/>
      <c r="DKL9" s="572"/>
      <c r="DKM9" s="572"/>
      <c r="DKN9" s="572"/>
      <c r="DKO9" s="572"/>
      <c r="DKP9" s="573"/>
      <c r="DKQ9" s="571"/>
      <c r="DKR9" s="572"/>
      <c r="DKS9" s="572"/>
      <c r="DKT9" s="572"/>
      <c r="DKU9" s="572"/>
      <c r="DKV9" s="573"/>
      <c r="DKW9" s="571"/>
      <c r="DKX9" s="572"/>
      <c r="DKY9" s="572"/>
      <c r="DKZ9" s="572"/>
      <c r="DLA9" s="572"/>
      <c r="DLB9" s="573"/>
      <c r="DLC9" s="571"/>
      <c r="DLD9" s="572"/>
      <c r="DLE9" s="572"/>
      <c r="DLF9" s="572"/>
      <c r="DLG9" s="572"/>
      <c r="DLH9" s="573"/>
      <c r="DLI9" s="571"/>
      <c r="DLJ9" s="572"/>
      <c r="DLK9" s="572"/>
      <c r="DLL9" s="572"/>
      <c r="DLM9" s="572"/>
      <c r="DLN9" s="573"/>
      <c r="DLO9" s="571"/>
      <c r="DLP9" s="572"/>
      <c r="DLQ9" s="572"/>
      <c r="DLR9" s="572"/>
      <c r="DLS9" s="572"/>
      <c r="DLT9" s="573"/>
      <c r="DLU9" s="571"/>
      <c r="DLV9" s="572"/>
      <c r="DLW9" s="572"/>
      <c r="DLX9" s="572"/>
      <c r="DLY9" s="572"/>
      <c r="DLZ9" s="573"/>
      <c r="DMA9" s="571"/>
      <c r="DMB9" s="572"/>
      <c r="DMC9" s="572"/>
      <c r="DMD9" s="572"/>
      <c r="DME9" s="572"/>
      <c r="DMF9" s="573"/>
      <c r="DMG9" s="571"/>
      <c r="DMH9" s="572"/>
      <c r="DMI9" s="572"/>
      <c r="DMJ9" s="572"/>
      <c r="DMK9" s="572"/>
      <c r="DML9" s="573"/>
      <c r="DMM9" s="571"/>
      <c r="DMN9" s="572"/>
      <c r="DMO9" s="572"/>
      <c r="DMP9" s="572"/>
      <c r="DMQ9" s="572"/>
      <c r="DMR9" s="573"/>
      <c r="DMS9" s="571"/>
      <c r="DMT9" s="572"/>
      <c r="DMU9" s="572"/>
      <c r="DMV9" s="572"/>
      <c r="DMW9" s="572"/>
      <c r="DMX9" s="573"/>
      <c r="DMY9" s="571"/>
      <c r="DMZ9" s="572"/>
      <c r="DNA9" s="572"/>
      <c r="DNB9" s="572"/>
      <c r="DNC9" s="572"/>
      <c r="DND9" s="573"/>
      <c r="DNE9" s="571"/>
      <c r="DNF9" s="572"/>
      <c r="DNG9" s="572"/>
      <c r="DNH9" s="572"/>
      <c r="DNI9" s="572"/>
      <c r="DNJ9" s="573"/>
      <c r="DNK9" s="571"/>
      <c r="DNL9" s="572"/>
      <c r="DNM9" s="572"/>
      <c r="DNN9" s="572"/>
      <c r="DNO9" s="572"/>
      <c r="DNP9" s="573"/>
      <c r="DNQ9" s="571"/>
      <c r="DNR9" s="572"/>
      <c r="DNS9" s="572"/>
      <c r="DNT9" s="572"/>
      <c r="DNU9" s="572"/>
      <c r="DNV9" s="573"/>
      <c r="DNW9" s="571"/>
      <c r="DNX9" s="572"/>
      <c r="DNY9" s="572"/>
      <c r="DNZ9" s="572"/>
      <c r="DOA9" s="572"/>
      <c r="DOB9" s="573"/>
      <c r="DOC9" s="571"/>
      <c r="DOD9" s="572"/>
      <c r="DOE9" s="572"/>
      <c r="DOF9" s="572"/>
      <c r="DOG9" s="572"/>
      <c r="DOH9" s="573"/>
      <c r="DOI9" s="571"/>
      <c r="DOJ9" s="572"/>
      <c r="DOK9" s="572"/>
      <c r="DOL9" s="572"/>
      <c r="DOM9" s="572"/>
      <c r="DON9" s="573"/>
      <c r="DOO9" s="571"/>
      <c r="DOP9" s="572"/>
      <c r="DOQ9" s="572"/>
      <c r="DOR9" s="572"/>
      <c r="DOS9" s="572"/>
      <c r="DOT9" s="573"/>
      <c r="DOU9" s="571"/>
      <c r="DOV9" s="572"/>
      <c r="DOW9" s="572"/>
      <c r="DOX9" s="572"/>
      <c r="DOY9" s="572"/>
      <c r="DOZ9" s="573"/>
      <c r="DPA9" s="571"/>
      <c r="DPB9" s="572"/>
      <c r="DPC9" s="572"/>
      <c r="DPD9" s="572"/>
      <c r="DPE9" s="572"/>
      <c r="DPF9" s="573"/>
      <c r="DPG9" s="571"/>
      <c r="DPH9" s="572"/>
      <c r="DPI9" s="572"/>
      <c r="DPJ9" s="572"/>
      <c r="DPK9" s="572"/>
      <c r="DPL9" s="573"/>
      <c r="DPM9" s="571"/>
      <c r="DPN9" s="572"/>
      <c r="DPO9" s="572"/>
      <c r="DPP9" s="572"/>
      <c r="DPQ9" s="572"/>
      <c r="DPR9" s="573"/>
      <c r="DPS9" s="571"/>
      <c r="DPT9" s="572"/>
      <c r="DPU9" s="572"/>
      <c r="DPV9" s="572"/>
      <c r="DPW9" s="572"/>
      <c r="DPX9" s="573"/>
      <c r="DPY9" s="571"/>
      <c r="DPZ9" s="572"/>
      <c r="DQA9" s="572"/>
      <c r="DQB9" s="572"/>
      <c r="DQC9" s="572"/>
      <c r="DQD9" s="573"/>
      <c r="DQE9" s="571"/>
      <c r="DQF9" s="572"/>
      <c r="DQG9" s="572"/>
      <c r="DQH9" s="572"/>
      <c r="DQI9" s="572"/>
      <c r="DQJ9" s="573"/>
      <c r="DQK9" s="571"/>
      <c r="DQL9" s="572"/>
      <c r="DQM9" s="572"/>
      <c r="DQN9" s="572"/>
      <c r="DQO9" s="572"/>
      <c r="DQP9" s="573"/>
      <c r="DQQ9" s="571"/>
      <c r="DQR9" s="572"/>
      <c r="DQS9" s="572"/>
      <c r="DQT9" s="572"/>
      <c r="DQU9" s="572"/>
      <c r="DQV9" s="573"/>
      <c r="DQW9" s="571"/>
      <c r="DQX9" s="572"/>
      <c r="DQY9" s="572"/>
      <c r="DQZ9" s="572"/>
      <c r="DRA9" s="572"/>
      <c r="DRB9" s="573"/>
      <c r="DRC9" s="571"/>
      <c r="DRD9" s="572"/>
      <c r="DRE9" s="572"/>
      <c r="DRF9" s="572"/>
      <c r="DRG9" s="572"/>
      <c r="DRH9" s="573"/>
      <c r="DRI9" s="571"/>
      <c r="DRJ9" s="572"/>
      <c r="DRK9" s="572"/>
      <c r="DRL9" s="572"/>
      <c r="DRM9" s="572"/>
      <c r="DRN9" s="573"/>
      <c r="DRO9" s="571"/>
      <c r="DRP9" s="572"/>
      <c r="DRQ9" s="572"/>
      <c r="DRR9" s="572"/>
      <c r="DRS9" s="572"/>
      <c r="DRT9" s="573"/>
      <c r="DRU9" s="571"/>
      <c r="DRV9" s="572"/>
      <c r="DRW9" s="572"/>
      <c r="DRX9" s="572"/>
      <c r="DRY9" s="572"/>
      <c r="DRZ9" s="573"/>
      <c r="DSA9" s="571"/>
      <c r="DSB9" s="572"/>
      <c r="DSC9" s="572"/>
      <c r="DSD9" s="572"/>
      <c r="DSE9" s="572"/>
      <c r="DSF9" s="573"/>
      <c r="DSG9" s="571"/>
      <c r="DSH9" s="572"/>
      <c r="DSI9" s="572"/>
      <c r="DSJ9" s="572"/>
      <c r="DSK9" s="572"/>
      <c r="DSL9" s="573"/>
      <c r="DSM9" s="571"/>
      <c r="DSN9" s="572"/>
      <c r="DSO9" s="572"/>
      <c r="DSP9" s="572"/>
      <c r="DSQ9" s="572"/>
      <c r="DSR9" s="573"/>
      <c r="DSS9" s="571"/>
      <c r="DST9" s="572"/>
      <c r="DSU9" s="572"/>
      <c r="DSV9" s="572"/>
      <c r="DSW9" s="572"/>
      <c r="DSX9" s="573"/>
      <c r="DSY9" s="571"/>
      <c r="DSZ9" s="572"/>
      <c r="DTA9" s="572"/>
      <c r="DTB9" s="572"/>
      <c r="DTC9" s="572"/>
      <c r="DTD9" s="573"/>
      <c r="DTE9" s="571"/>
      <c r="DTF9" s="572"/>
      <c r="DTG9" s="572"/>
      <c r="DTH9" s="572"/>
      <c r="DTI9" s="572"/>
      <c r="DTJ9" s="573"/>
      <c r="DTK9" s="571"/>
      <c r="DTL9" s="572"/>
      <c r="DTM9" s="572"/>
      <c r="DTN9" s="572"/>
      <c r="DTO9" s="572"/>
      <c r="DTP9" s="573"/>
      <c r="DTQ9" s="571"/>
      <c r="DTR9" s="572"/>
      <c r="DTS9" s="572"/>
      <c r="DTT9" s="572"/>
      <c r="DTU9" s="572"/>
      <c r="DTV9" s="573"/>
      <c r="DTW9" s="571"/>
      <c r="DTX9" s="572"/>
      <c r="DTY9" s="572"/>
      <c r="DTZ9" s="572"/>
      <c r="DUA9" s="572"/>
      <c r="DUB9" s="573"/>
      <c r="DUC9" s="571"/>
      <c r="DUD9" s="572"/>
      <c r="DUE9" s="572"/>
      <c r="DUF9" s="572"/>
      <c r="DUG9" s="572"/>
      <c r="DUH9" s="573"/>
      <c r="DUI9" s="571"/>
      <c r="DUJ9" s="572"/>
      <c r="DUK9" s="572"/>
      <c r="DUL9" s="572"/>
      <c r="DUM9" s="572"/>
      <c r="DUN9" s="573"/>
      <c r="DUO9" s="571"/>
      <c r="DUP9" s="572"/>
      <c r="DUQ9" s="572"/>
      <c r="DUR9" s="572"/>
      <c r="DUS9" s="572"/>
      <c r="DUT9" s="573"/>
      <c r="DUU9" s="571"/>
      <c r="DUV9" s="572"/>
      <c r="DUW9" s="572"/>
      <c r="DUX9" s="572"/>
      <c r="DUY9" s="572"/>
      <c r="DUZ9" s="573"/>
      <c r="DVA9" s="571"/>
      <c r="DVB9" s="572"/>
      <c r="DVC9" s="572"/>
      <c r="DVD9" s="572"/>
      <c r="DVE9" s="572"/>
      <c r="DVF9" s="573"/>
      <c r="DVG9" s="571"/>
      <c r="DVH9" s="572"/>
      <c r="DVI9" s="572"/>
      <c r="DVJ9" s="572"/>
      <c r="DVK9" s="572"/>
      <c r="DVL9" s="573"/>
      <c r="DVM9" s="571"/>
      <c r="DVN9" s="572"/>
      <c r="DVO9" s="572"/>
      <c r="DVP9" s="572"/>
      <c r="DVQ9" s="572"/>
      <c r="DVR9" s="573"/>
      <c r="DVS9" s="571"/>
      <c r="DVT9" s="572"/>
      <c r="DVU9" s="572"/>
      <c r="DVV9" s="572"/>
      <c r="DVW9" s="572"/>
      <c r="DVX9" s="573"/>
      <c r="DVY9" s="571"/>
      <c r="DVZ9" s="572"/>
      <c r="DWA9" s="572"/>
      <c r="DWB9" s="572"/>
      <c r="DWC9" s="572"/>
      <c r="DWD9" s="573"/>
      <c r="DWE9" s="571"/>
      <c r="DWF9" s="572"/>
      <c r="DWG9" s="572"/>
      <c r="DWH9" s="572"/>
      <c r="DWI9" s="572"/>
      <c r="DWJ9" s="573"/>
      <c r="DWK9" s="571"/>
      <c r="DWL9" s="572"/>
      <c r="DWM9" s="572"/>
      <c r="DWN9" s="572"/>
      <c r="DWO9" s="572"/>
      <c r="DWP9" s="573"/>
      <c r="DWQ9" s="571"/>
      <c r="DWR9" s="572"/>
      <c r="DWS9" s="572"/>
      <c r="DWT9" s="572"/>
      <c r="DWU9" s="572"/>
      <c r="DWV9" s="573"/>
      <c r="DWW9" s="571"/>
      <c r="DWX9" s="572"/>
      <c r="DWY9" s="572"/>
      <c r="DWZ9" s="572"/>
      <c r="DXA9" s="572"/>
      <c r="DXB9" s="573"/>
      <c r="DXC9" s="571"/>
      <c r="DXD9" s="572"/>
      <c r="DXE9" s="572"/>
      <c r="DXF9" s="572"/>
      <c r="DXG9" s="572"/>
      <c r="DXH9" s="573"/>
      <c r="DXI9" s="571"/>
      <c r="DXJ9" s="572"/>
      <c r="DXK9" s="572"/>
      <c r="DXL9" s="572"/>
      <c r="DXM9" s="572"/>
      <c r="DXN9" s="573"/>
      <c r="DXO9" s="571"/>
      <c r="DXP9" s="572"/>
      <c r="DXQ9" s="572"/>
      <c r="DXR9" s="572"/>
      <c r="DXS9" s="572"/>
      <c r="DXT9" s="573"/>
      <c r="DXU9" s="571"/>
      <c r="DXV9" s="572"/>
      <c r="DXW9" s="572"/>
      <c r="DXX9" s="572"/>
      <c r="DXY9" s="572"/>
      <c r="DXZ9" s="573"/>
      <c r="DYA9" s="571"/>
      <c r="DYB9" s="572"/>
      <c r="DYC9" s="572"/>
      <c r="DYD9" s="572"/>
      <c r="DYE9" s="572"/>
      <c r="DYF9" s="573"/>
      <c r="DYG9" s="571"/>
      <c r="DYH9" s="572"/>
      <c r="DYI9" s="572"/>
      <c r="DYJ9" s="572"/>
      <c r="DYK9" s="572"/>
      <c r="DYL9" s="573"/>
      <c r="DYM9" s="571"/>
      <c r="DYN9" s="572"/>
      <c r="DYO9" s="572"/>
      <c r="DYP9" s="572"/>
      <c r="DYQ9" s="572"/>
      <c r="DYR9" s="573"/>
      <c r="DYS9" s="571"/>
      <c r="DYT9" s="572"/>
      <c r="DYU9" s="572"/>
      <c r="DYV9" s="572"/>
      <c r="DYW9" s="572"/>
      <c r="DYX9" s="573"/>
      <c r="DYY9" s="571"/>
      <c r="DYZ9" s="572"/>
      <c r="DZA9" s="572"/>
      <c r="DZB9" s="572"/>
      <c r="DZC9" s="572"/>
      <c r="DZD9" s="573"/>
      <c r="DZE9" s="571"/>
      <c r="DZF9" s="572"/>
      <c r="DZG9" s="572"/>
      <c r="DZH9" s="572"/>
      <c r="DZI9" s="572"/>
      <c r="DZJ9" s="573"/>
      <c r="DZK9" s="571"/>
      <c r="DZL9" s="572"/>
      <c r="DZM9" s="572"/>
      <c r="DZN9" s="572"/>
      <c r="DZO9" s="572"/>
      <c r="DZP9" s="573"/>
      <c r="DZQ9" s="571"/>
      <c r="DZR9" s="572"/>
      <c r="DZS9" s="572"/>
      <c r="DZT9" s="572"/>
      <c r="DZU9" s="572"/>
      <c r="DZV9" s="573"/>
      <c r="DZW9" s="571"/>
      <c r="DZX9" s="572"/>
      <c r="DZY9" s="572"/>
      <c r="DZZ9" s="572"/>
      <c r="EAA9" s="572"/>
      <c r="EAB9" s="573"/>
      <c r="EAC9" s="571"/>
      <c r="EAD9" s="572"/>
      <c r="EAE9" s="572"/>
      <c r="EAF9" s="572"/>
      <c r="EAG9" s="572"/>
      <c r="EAH9" s="573"/>
      <c r="EAI9" s="571"/>
      <c r="EAJ9" s="572"/>
      <c r="EAK9" s="572"/>
      <c r="EAL9" s="572"/>
      <c r="EAM9" s="572"/>
      <c r="EAN9" s="573"/>
      <c r="EAO9" s="571"/>
      <c r="EAP9" s="572"/>
      <c r="EAQ9" s="572"/>
      <c r="EAR9" s="572"/>
      <c r="EAS9" s="572"/>
      <c r="EAT9" s="573"/>
      <c r="EAU9" s="571"/>
      <c r="EAV9" s="572"/>
      <c r="EAW9" s="572"/>
      <c r="EAX9" s="572"/>
      <c r="EAY9" s="572"/>
      <c r="EAZ9" s="573"/>
      <c r="EBA9" s="571"/>
      <c r="EBB9" s="572"/>
      <c r="EBC9" s="572"/>
      <c r="EBD9" s="572"/>
      <c r="EBE9" s="572"/>
      <c r="EBF9" s="573"/>
      <c r="EBG9" s="571"/>
      <c r="EBH9" s="572"/>
      <c r="EBI9" s="572"/>
      <c r="EBJ9" s="572"/>
      <c r="EBK9" s="572"/>
      <c r="EBL9" s="573"/>
      <c r="EBM9" s="571"/>
      <c r="EBN9" s="572"/>
      <c r="EBO9" s="572"/>
      <c r="EBP9" s="572"/>
      <c r="EBQ9" s="572"/>
      <c r="EBR9" s="573"/>
      <c r="EBS9" s="571"/>
      <c r="EBT9" s="572"/>
      <c r="EBU9" s="572"/>
      <c r="EBV9" s="572"/>
      <c r="EBW9" s="572"/>
      <c r="EBX9" s="573"/>
      <c r="EBY9" s="571"/>
      <c r="EBZ9" s="572"/>
      <c r="ECA9" s="572"/>
      <c r="ECB9" s="572"/>
      <c r="ECC9" s="572"/>
      <c r="ECD9" s="573"/>
      <c r="ECE9" s="571"/>
      <c r="ECF9" s="572"/>
      <c r="ECG9" s="572"/>
      <c r="ECH9" s="572"/>
      <c r="ECI9" s="572"/>
      <c r="ECJ9" s="573"/>
      <c r="ECK9" s="571"/>
      <c r="ECL9" s="572"/>
      <c r="ECM9" s="572"/>
      <c r="ECN9" s="572"/>
      <c r="ECO9" s="572"/>
      <c r="ECP9" s="573"/>
      <c r="ECQ9" s="571"/>
      <c r="ECR9" s="572"/>
      <c r="ECS9" s="572"/>
      <c r="ECT9" s="572"/>
      <c r="ECU9" s="572"/>
      <c r="ECV9" s="573"/>
      <c r="ECW9" s="571"/>
      <c r="ECX9" s="572"/>
      <c r="ECY9" s="572"/>
      <c r="ECZ9" s="572"/>
      <c r="EDA9" s="572"/>
      <c r="EDB9" s="573"/>
      <c r="EDC9" s="571"/>
      <c r="EDD9" s="572"/>
      <c r="EDE9" s="572"/>
      <c r="EDF9" s="572"/>
      <c r="EDG9" s="572"/>
      <c r="EDH9" s="573"/>
      <c r="EDI9" s="571"/>
      <c r="EDJ9" s="572"/>
      <c r="EDK9" s="572"/>
      <c r="EDL9" s="572"/>
      <c r="EDM9" s="572"/>
      <c r="EDN9" s="573"/>
      <c r="EDO9" s="571"/>
      <c r="EDP9" s="572"/>
      <c r="EDQ9" s="572"/>
      <c r="EDR9" s="572"/>
      <c r="EDS9" s="572"/>
      <c r="EDT9" s="573"/>
      <c r="EDU9" s="571"/>
      <c r="EDV9" s="572"/>
      <c r="EDW9" s="572"/>
      <c r="EDX9" s="572"/>
      <c r="EDY9" s="572"/>
      <c r="EDZ9" s="573"/>
      <c r="EEA9" s="571"/>
      <c r="EEB9" s="572"/>
      <c r="EEC9" s="572"/>
      <c r="EED9" s="572"/>
      <c r="EEE9" s="572"/>
      <c r="EEF9" s="573"/>
      <c r="EEG9" s="571"/>
      <c r="EEH9" s="572"/>
      <c r="EEI9" s="572"/>
      <c r="EEJ9" s="572"/>
      <c r="EEK9" s="572"/>
      <c r="EEL9" s="573"/>
      <c r="EEM9" s="571"/>
      <c r="EEN9" s="572"/>
      <c r="EEO9" s="572"/>
      <c r="EEP9" s="572"/>
      <c r="EEQ9" s="572"/>
      <c r="EER9" s="573"/>
      <c r="EES9" s="571"/>
      <c r="EET9" s="572"/>
      <c r="EEU9" s="572"/>
      <c r="EEV9" s="572"/>
      <c r="EEW9" s="572"/>
      <c r="EEX9" s="573"/>
      <c r="EEY9" s="571"/>
      <c r="EEZ9" s="572"/>
      <c r="EFA9" s="572"/>
      <c r="EFB9" s="572"/>
      <c r="EFC9" s="572"/>
      <c r="EFD9" s="573"/>
      <c r="EFE9" s="571"/>
      <c r="EFF9" s="572"/>
      <c r="EFG9" s="572"/>
      <c r="EFH9" s="572"/>
      <c r="EFI9" s="572"/>
      <c r="EFJ9" s="573"/>
      <c r="EFK9" s="571"/>
      <c r="EFL9" s="572"/>
      <c r="EFM9" s="572"/>
      <c r="EFN9" s="572"/>
      <c r="EFO9" s="572"/>
      <c r="EFP9" s="573"/>
      <c r="EFQ9" s="571"/>
      <c r="EFR9" s="572"/>
      <c r="EFS9" s="572"/>
      <c r="EFT9" s="572"/>
      <c r="EFU9" s="572"/>
      <c r="EFV9" s="573"/>
      <c r="EFW9" s="571"/>
      <c r="EFX9" s="572"/>
      <c r="EFY9" s="572"/>
      <c r="EFZ9" s="572"/>
      <c r="EGA9" s="572"/>
      <c r="EGB9" s="573"/>
      <c r="EGC9" s="571"/>
      <c r="EGD9" s="572"/>
      <c r="EGE9" s="572"/>
      <c r="EGF9" s="572"/>
      <c r="EGG9" s="572"/>
      <c r="EGH9" s="573"/>
      <c r="EGI9" s="571"/>
      <c r="EGJ9" s="572"/>
      <c r="EGK9" s="572"/>
      <c r="EGL9" s="572"/>
      <c r="EGM9" s="572"/>
      <c r="EGN9" s="573"/>
      <c r="EGO9" s="571"/>
      <c r="EGP9" s="572"/>
      <c r="EGQ9" s="572"/>
      <c r="EGR9" s="572"/>
      <c r="EGS9" s="572"/>
      <c r="EGT9" s="573"/>
      <c r="EGU9" s="571"/>
      <c r="EGV9" s="572"/>
      <c r="EGW9" s="572"/>
      <c r="EGX9" s="572"/>
      <c r="EGY9" s="572"/>
      <c r="EGZ9" s="573"/>
      <c r="EHA9" s="571"/>
      <c r="EHB9" s="572"/>
      <c r="EHC9" s="572"/>
      <c r="EHD9" s="572"/>
      <c r="EHE9" s="572"/>
      <c r="EHF9" s="573"/>
      <c r="EHG9" s="571"/>
      <c r="EHH9" s="572"/>
      <c r="EHI9" s="572"/>
      <c r="EHJ9" s="572"/>
      <c r="EHK9" s="572"/>
      <c r="EHL9" s="573"/>
      <c r="EHM9" s="571"/>
      <c r="EHN9" s="572"/>
      <c r="EHO9" s="572"/>
      <c r="EHP9" s="572"/>
      <c r="EHQ9" s="572"/>
      <c r="EHR9" s="573"/>
      <c r="EHS9" s="571"/>
      <c r="EHT9" s="572"/>
      <c r="EHU9" s="572"/>
      <c r="EHV9" s="572"/>
      <c r="EHW9" s="572"/>
      <c r="EHX9" s="573"/>
      <c r="EHY9" s="571"/>
      <c r="EHZ9" s="572"/>
      <c r="EIA9" s="572"/>
      <c r="EIB9" s="572"/>
      <c r="EIC9" s="572"/>
      <c r="EID9" s="573"/>
      <c r="EIE9" s="571"/>
      <c r="EIF9" s="572"/>
      <c r="EIG9" s="572"/>
      <c r="EIH9" s="572"/>
      <c r="EII9" s="572"/>
      <c r="EIJ9" s="573"/>
      <c r="EIK9" s="571"/>
      <c r="EIL9" s="572"/>
      <c r="EIM9" s="572"/>
      <c r="EIN9" s="572"/>
      <c r="EIO9" s="572"/>
      <c r="EIP9" s="573"/>
      <c r="EIQ9" s="571"/>
      <c r="EIR9" s="572"/>
      <c r="EIS9" s="572"/>
      <c r="EIT9" s="572"/>
      <c r="EIU9" s="572"/>
      <c r="EIV9" s="573"/>
      <c r="EIW9" s="571"/>
      <c r="EIX9" s="572"/>
      <c r="EIY9" s="572"/>
      <c r="EIZ9" s="572"/>
      <c r="EJA9" s="572"/>
      <c r="EJB9" s="573"/>
      <c r="EJC9" s="571"/>
      <c r="EJD9" s="572"/>
      <c r="EJE9" s="572"/>
      <c r="EJF9" s="572"/>
      <c r="EJG9" s="572"/>
      <c r="EJH9" s="573"/>
      <c r="EJI9" s="571"/>
      <c r="EJJ9" s="572"/>
      <c r="EJK9" s="572"/>
      <c r="EJL9" s="572"/>
      <c r="EJM9" s="572"/>
      <c r="EJN9" s="573"/>
      <c r="EJO9" s="571"/>
      <c r="EJP9" s="572"/>
      <c r="EJQ9" s="572"/>
      <c r="EJR9" s="572"/>
      <c r="EJS9" s="572"/>
      <c r="EJT9" s="573"/>
      <c r="EJU9" s="571"/>
      <c r="EJV9" s="572"/>
      <c r="EJW9" s="572"/>
      <c r="EJX9" s="572"/>
      <c r="EJY9" s="572"/>
      <c r="EJZ9" s="573"/>
      <c r="EKA9" s="571"/>
      <c r="EKB9" s="572"/>
      <c r="EKC9" s="572"/>
      <c r="EKD9" s="572"/>
      <c r="EKE9" s="572"/>
      <c r="EKF9" s="573"/>
      <c r="EKG9" s="571"/>
      <c r="EKH9" s="572"/>
      <c r="EKI9" s="572"/>
      <c r="EKJ9" s="572"/>
      <c r="EKK9" s="572"/>
      <c r="EKL9" s="573"/>
      <c r="EKM9" s="571"/>
      <c r="EKN9" s="572"/>
      <c r="EKO9" s="572"/>
      <c r="EKP9" s="572"/>
      <c r="EKQ9" s="572"/>
      <c r="EKR9" s="573"/>
      <c r="EKS9" s="571"/>
      <c r="EKT9" s="572"/>
      <c r="EKU9" s="572"/>
      <c r="EKV9" s="572"/>
      <c r="EKW9" s="572"/>
      <c r="EKX9" s="573"/>
      <c r="EKY9" s="571"/>
      <c r="EKZ9" s="572"/>
      <c r="ELA9" s="572"/>
      <c r="ELB9" s="572"/>
      <c r="ELC9" s="572"/>
      <c r="ELD9" s="573"/>
      <c r="ELE9" s="571"/>
      <c r="ELF9" s="572"/>
      <c r="ELG9" s="572"/>
      <c r="ELH9" s="572"/>
      <c r="ELI9" s="572"/>
      <c r="ELJ9" s="573"/>
      <c r="ELK9" s="571"/>
      <c r="ELL9" s="572"/>
      <c r="ELM9" s="572"/>
      <c r="ELN9" s="572"/>
      <c r="ELO9" s="572"/>
      <c r="ELP9" s="573"/>
      <c r="ELQ9" s="571"/>
      <c r="ELR9" s="572"/>
      <c r="ELS9" s="572"/>
      <c r="ELT9" s="572"/>
      <c r="ELU9" s="572"/>
      <c r="ELV9" s="573"/>
      <c r="ELW9" s="571"/>
      <c r="ELX9" s="572"/>
      <c r="ELY9" s="572"/>
      <c r="ELZ9" s="572"/>
      <c r="EMA9" s="572"/>
      <c r="EMB9" s="573"/>
      <c r="EMC9" s="571"/>
      <c r="EMD9" s="572"/>
      <c r="EME9" s="572"/>
      <c r="EMF9" s="572"/>
      <c r="EMG9" s="572"/>
      <c r="EMH9" s="573"/>
      <c r="EMI9" s="571"/>
      <c r="EMJ9" s="572"/>
      <c r="EMK9" s="572"/>
      <c r="EML9" s="572"/>
      <c r="EMM9" s="572"/>
      <c r="EMN9" s="573"/>
      <c r="EMO9" s="571"/>
      <c r="EMP9" s="572"/>
      <c r="EMQ9" s="572"/>
      <c r="EMR9" s="572"/>
      <c r="EMS9" s="572"/>
      <c r="EMT9" s="573"/>
      <c r="EMU9" s="571"/>
      <c r="EMV9" s="572"/>
      <c r="EMW9" s="572"/>
      <c r="EMX9" s="572"/>
      <c r="EMY9" s="572"/>
      <c r="EMZ9" s="573"/>
      <c r="ENA9" s="571"/>
      <c r="ENB9" s="572"/>
      <c r="ENC9" s="572"/>
      <c r="END9" s="572"/>
      <c r="ENE9" s="572"/>
      <c r="ENF9" s="573"/>
      <c r="ENG9" s="571"/>
      <c r="ENH9" s="572"/>
      <c r="ENI9" s="572"/>
      <c r="ENJ9" s="572"/>
      <c r="ENK9" s="572"/>
      <c r="ENL9" s="573"/>
      <c r="ENM9" s="571"/>
      <c r="ENN9" s="572"/>
      <c r="ENO9" s="572"/>
      <c r="ENP9" s="572"/>
      <c r="ENQ9" s="572"/>
      <c r="ENR9" s="573"/>
      <c r="ENS9" s="571"/>
      <c r="ENT9" s="572"/>
      <c r="ENU9" s="572"/>
      <c r="ENV9" s="572"/>
      <c r="ENW9" s="572"/>
      <c r="ENX9" s="573"/>
      <c r="ENY9" s="571"/>
      <c r="ENZ9" s="572"/>
      <c r="EOA9" s="572"/>
      <c r="EOB9" s="572"/>
      <c r="EOC9" s="572"/>
      <c r="EOD9" s="573"/>
      <c r="EOE9" s="571"/>
      <c r="EOF9" s="572"/>
      <c r="EOG9" s="572"/>
      <c r="EOH9" s="572"/>
      <c r="EOI9" s="572"/>
      <c r="EOJ9" s="573"/>
      <c r="EOK9" s="571"/>
      <c r="EOL9" s="572"/>
      <c r="EOM9" s="572"/>
      <c r="EON9" s="572"/>
      <c r="EOO9" s="572"/>
      <c r="EOP9" s="573"/>
      <c r="EOQ9" s="571"/>
      <c r="EOR9" s="572"/>
      <c r="EOS9" s="572"/>
      <c r="EOT9" s="572"/>
      <c r="EOU9" s="572"/>
      <c r="EOV9" s="573"/>
      <c r="EOW9" s="571"/>
      <c r="EOX9" s="572"/>
      <c r="EOY9" s="572"/>
      <c r="EOZ9" s="572"/>
      <c r="EPA9" s="572"/>
      <c r="EPB9" s="573"/>
      <c r="EPC9" s="571"/>
      <c r="EPD9" s="572"/>
      <c r="EPE9" s="572"/>
      <c r="EPF9" s="572"/>
      <c r="EPG9" s="572"/>
      <c r="EPH9" s="573"/>
      <c r="EPI9" s="571"/>
      <c r="EPJ9" s="572"/>
      <c r="EPK9" s="572"/>
      <c r="EPL9" s="572"/>
      <c r="EPM9" s="572"/>
      <c r="EPN9" s="573"/>
      <c r="EPO9" s="571"/>
      <c r="EPP9" s="572"/>
      <c r="EPQ9" s="572"/>
      <c r="EPR9" s="572"/>
      <c r="EPS9" s="572"/>
      <c r="EPT9" s="573"/>
      <c r="EPU9" s="571"/>
      <c r="EPV9" s="572"/>
      <c r="EPW9" s="572"/>
      <c r="EPX9" s="572"/>
      <c r="EPY9" s="572"/>
      <c r="EPZ9" s="573"/>
      <c r="EQA9" s="571"/>
      <c r="EQB9" s="572"/>
      <c r="EQC9" s="572"/>
      <c r="EQD9" s="572"/>
      <c r="EQE9" s="572"/>
      <c r="EQF9" s="573"/>
      <c r="EQG9" s="571"/>
      <c r="EQH9" s="572"/>
      <c r="EQI9" s="572"/>
      <c r="EQJ9" s="572"/>
      <c r="EQK9" s="572"/>
      <c r="EQL9" s="573"/>
      <c r="EQM9" s="571"/>
      <c r="EQN9" s="572"/>
      <c r="EQO9" s="572"/>
      <c r="EQP9" s="572"/>
      <c r="EQQ9" s="572"/>
      <c r="EQR9" s="573"/>
      <c r="EQS9" s="571"/>
      <c r="EQT9" s="572"/>
      <c r="EQU9" s="572"/>
      <c r="EQV9" s="572"/>
      <c r="EQW9" s="572"/>
      <c r="EQX9" s="573"/>
      <c r="EQY9" s="571"/>
      <c r="EQZ9" s="572"/>
      <c r="ERA9" s="572"/>
      <c r="ERB9" s="572"/>
      <c r="ERC9" s="572"/>
      <c r="ERD9" s="573"/>
      <c r="ERE9" s="571"/>
      <c r="ERF9" s="572"/>
      <c r="ERG9" s="572"/>
      <c r="ERH9" s="572"/>
      <c r="ERI9" s="572"/>
      <c r="ERJ9" s="573"/>
      <c r="ERK9" s="571"/>
      <c r="ERL9" s="572"/>
      <c r="ERM9" s="572"/>
      <c r="ERN9" s="572"/>
      <c r="ERO9" s="572"/>
      <c r="ERP9" s="573"/>
      <c r="ERQ9" s="571"/>
      <c r="ERR9" s="572"/>
      <c r="ERS9" s="572"/>
      <c r="ERT9" s="572"/>
      <c r="ERU9" s="572"/>
      <c r="ERV9" s="573"/>
      <c r="ERW9" s="571"/>
      <c r="ERX9" s="572"/>
      <c r="ERY9" s="572"/>
      <c r="ERZ9" s="572"/>
      <c r="ESA9" s="572"/>
      <c r="ESB9" s="573"/>
      <c r="ESC9" s="571"/>
      <c r="ESD9" s="572"/>
      <c r="ESE9" s="572"/>
      <c r="ESF9" s="572"/>
      <c r="ESG9" s="572"/>
      <c r="ESH9" s="573"/>
      <c r="ESI9" s="571"/>
      <c r="ESJ9" s="572"/>
      <c r="ESK9" s="572"/>
      <c r="ESL9" s="572"/>
      <c r="ESM9" s="572"/>
      <c r="ESN9" s="573"/>
      <c r="ESO9" s="571"/>
      <c r="ESP9" s="572"/>
      <c r="ESQ9" s="572"/>
      <c r="ESR9" s="572"/>
      <c r="ESS9" s="572"/>
      <c r="EST9" s="573"/>
      <c r="ESU9" s="571"/>
      <c r="ESV9" s="572"/>
      <c r="ESW9" s="572"/>
      <c r="ESX9" s="572"/>
      <c r="ESY9" s="572"/>
      <c r="ESZ9" s="573"/>
      <c r="ETA9" s="571"/>
      <c r="ETB9" s="572"/>
      <c r="ETC9" s="572"/>
      <c r="ETD9" s="572"/>
      <c r="ETE9" s="572"/>
      <c r="ETF9" s="573"/>
      <c r="ETG9" s="571"/>
      <c r="ETH9" s="572"/>
      <c r="ETI9" s="572"/>
      <c r="ETJ9" s="572"/>
      <c r="ETK9" s="572"/>
      <c r="ETL9" s="573"/>
      <c r="ETM9" s="571"/>
      <c r="ETN9" s="572"/>
      <c r="ETO9" s="572"/>
      <c r="ETP9" s="572"/>
      <c r="ETQ9" s="572"/>
      <c r="ETR9" s="573"/>
      <c r="ETS9" s="571"/>
      <c r="ETT9" s="572"/>
      <c r="ETU9" s="572"/>
      <c r="ETV9" s="572"/>
      <c r="ETW9" s="572"/>
      <c r="ETX9" s="573"/>
      <c r="ETY9" s="571"/>
      <c r="ETZ9" s="572"/>
      <c r="EUA9" s="572"/>
      <c r="EUB9" s="572"/>
      <c r="EUC9" s="572"/>
      <c r="EUD9" s="573"/>
      <c r="EUE9" s="571"/>
      <c r="EUF9" s="572"/>
      <c r="EUG9" s="572"/>
      <c r="EUH9" s="572"/>
      <c r="EUI9" s="572"/>
      <c r="EUJ9" s="573"/>
      <c r="EUK9" s="571"/>
      <c r="EUL9" s="572"/>
      <c r="EUM9" s="572"/>
      <c r="EUN9" s="572"/>
      <c r="EUO9" s="572"/>
      <c r="EUP9" s="573"/>
      <c r="EUQ9" s="571"/>
      <c r="EUR9" s="572"/>
      <c r="EUS9" s="572"/>
      <c r="EUT9" s="572"/>
      <c r="EUU9" s="572"/>
      <c r="EUV9" s="573"/>
      <c r="EUW9" s="571"/>
      <c r="EUX9" s="572"/>
      <c r="EUY9" s="572"/>
      <c r="EUZ9" s="572"/>
      <c r="EVA9" s="572"/>
      <c r="EVB9" s="573"/>
      <c r="EVC9" s="571"/>
      <c r="EVD9" s="572"/>
      <c r="EVE9" s="572"/>
      <c r="EVF9" s="572"/>
      <c r="EVG9" s="572"/>
      <c r="EVH9" s="573"/>
      <c r="EVI9" s="571"/>
      <c r="EVJ9" s="572"/>
      <c r="EVK9" s="572"/>
      <c r="EVL9" s="572"/>
      <c r="EVM9" s="572"/>
      <c r="EVN9" s="573"/>
      <c r="EVO9" s="571"/>
      <c r="EVP9" s="572"/>
      <c r="EVQ9" s="572"/>
      <c r="EVR9" s="572"/>
      <c r="EVS9" s="572"/>
      <c r="EVT9" s="573"/>
      <c r="EVU9" s="571"/>
      <c r="EVV9" s="572"/>
      <c r="EVW9" s="572"/>
      <c r="EVX9" s="572"/>
      <c r="EVY9" s="572"/>
      <c r="EVZ9" s="573"/>
      <c r="EWA9" s="571"/>
      <c r="EWB9" s="572"/>
      <c r="EWC9" s="572"/>
      <c r="EWD9" s="572"/>
      <c r="EWE9" s="572"/>
      <c r="EWF9" s="573"/>
      <c r="EWG9" s="571"/>
      <c r="EWH9" s="572"/>
      <c r="EWI9" s="572"/>
      <c r="EWJ9" s="572"/>
      <c r="EWK9" s="572"/>
      <c r="EWL9" s="573"/>
      <c r="EWM9" s="571"/>
      <c r="EWN9" s="572"/>
      <c r="EWO9" s="572"/>
      <c r="EWP9" s="572"/>
      <c r="EWQ9" s="572"/>
      <c r="EWR9" s="573"/>
      <c r="EWS9" s="571"/>
      <c r="EWT9" s="572"/>
      <c r="EWU9" s="572"/>
      <c r="EWV9" s="572"/>
      <c r="EWW9" s="572"/>
      <c r="EWX9" s="573"/>
      <c r="EWY9" s="571"/>
      <c r="EWZ9" s="572"/>
      <c r="EXA9" s="572"/>
      <c r="EXB9" s="572"/>
      <c r="EXC9" s="572"/>
      <c r="EXD9" s="573"/>
      <c r="EXE9" s="571"/>
      <c r="EXF9" s="572"/>
      <c r="EXG9" s="572"/>
      <c r="EXH9" s="572"/>
      <c r="EXI9" s="572"/>
      <c r="EXJ9" s="573"/>
      <c r="EXK9" s="571"/>
      <c r="EXL9" s="572"/>
      <c r="EXM9" s="572"/>
      <c r="EXN9" s="572"/>
      <c r="EXO9" s="572"/>
      <c r="EXP9" s="573"/>
      <c r="EXQ9" s="571"/>
      <c r="EXR9" s="572"/>
      <c r="EXS9" s="572"/>
      <c r="EXT9" s="572"/>
      <c r="EXU9" s="572"/>
      <c r="EXV9" s="573"/>
      <c r="EXW9" s="571"/>
      <c r="EXX9" s="572"/>
      <c r="EXY9" s="572"/>
      <c r="EXZ9" s="572"/>
      <c r="EYA9" s="572"/>
      <c r="EYB9" s="573"/>
      <c r="EYC9" s="571"/>
      <c r="EYD9" s="572"/>
      <c r="EYE9" s="572"/>
      <c r="EYF9" s="572"/>
      <c r="EYG9" s="572"/>
      <c r="EYH9" s="573"/>
      <c r="EYI9" s="571"/>
      <c r="EYJ9" s="572"/>
      <c r="EYK9" s="572"/>
      <c r="EYL9" s="572"/>
      <c r="EYM9" s="572"/>
      <c r="EYN9" s="573"/>
      <c r="EYO9" s="571"/>
      <c r="EYP9" s="572"/>
      <c r="EYQ9" s="572"/>
      <c r="EYR9" s="572"/>
      <c r="EYS9" s="572"/>
      <c r="EYT9" s="573"/>
      <c r="EYU9" s="571"/>
      <c r="EYV9" s="572"/>
      <c r="EYW9" s="572"/>
      <c r="EYX9" s="572"/>
      <c r="EYY9" s="572"/>
      <c r="EYZ9" s="573"/>
      <c r="EZA9" s="571"/>
      <c r="EZB9" s="572"/>
      <c r="EZC9" s="572"/>
      <c r="EZD9" s="572"/>
      <c r="EZE9" s="572"/>
      <c r="EZF9" s="573"/>
      <c r="EZG9" s="571"/>
      <c r="EZH9" s="572"/>
      <c r="EZI9" s="572"/>
      <c r="EZJ9" s="572"/>
      <c r="EZK9" s="572"/>
      <c r="EZL9" s="573"/>
      <c r="EZM9" s="571"/>
      <c r="EZN9" s="572"/>
      <c r="EZO9" s="572"/>
      <c r="EZP9" s="572"/>
      <c r="EZQ9" s="572"/>
      <c r="EZR9" s="573"/>
      <c r="EZS9" s="571"/>
      <c r="EZT9" s="572"/>
      <c r="EZU9" s="572"/>
      <c r="EZV9" s="572"/>
      <c r="EZW9" s="572"/>
      <c r="EZX9" s="573"/>
      <c r="EZY9" s="571"/>
      <c r="EZZ9" s="572"/>
      <c r="FAA9" s="572"/>
      <c r="FAB9" s="572"/>
      <c r="FAC9" s="572"/>
      <c r="FAD9" s="573"/>
      <c r="FAE9" s="571"/>
      <c r="FAF9" s="572"/>
      <c r="FAG9" s="572"/>
      <c r="FAH9" s="572"/>
      <c r="FAI9" s="572"/>
      <c r="FAJ9" s="573"/>
      <c r="FAK9" s="571"/>
      <c r="FAL9" s="572"/>
      <c r="FAM9" s="572"/>
      <c r="FAN9" s="572"/>
      <c r="FAO9" s="572"/>
      <c r="FAP9" s="573"/>
      <c r="FAQ9" s="571"/>
      <c r="FAR9" s="572"/>
      <c r="FAS9" s="572"/>
      <c r="FAT9" s="572"/>
      <c r="FAU9" s="572"/>
      <c r="FAV9" s="573"/>
      <c r="FAW9" s="571"/>
      <c r="FAX9" s="572"/>
      <c r="FAY9" s="572"/>
      <c r="FAZ9" s="572"/>
      <c r="FBA9" s="572"/>
      <c r="FBB9" s="573"/>
      <c r="FBC9" s="571"/>
      <c r="FBD9" s="572"/>
      <c r="FBE9" s="572"/>
      <c r="FBF9" s="572"/>
      <c r="FBG9" s="572"/>
      <c r="FBH9" s="573"/>
      <c r="FBI9" s="571"/>
      <c r="FBJ9" s="572"/>
      <c r="FBK9" s="572"/>
      <c r="FBL9" s="572"/>
      <c r="FBM9" s="572"/>
      <c r="FBN9" s="573"/>
      <c r="FBO9" s="571"/>
      <c r="FBP9" s="572"/>
      <c r="FBQ9" s="572"/>
      <c r="FBR9" s="572"/>
      <c r="FBS9" s="572"/>
      <c r="FBT9" s="573"/>
      <c r="FBU9" s="571"/>
      <c r="FBV9" s="572"/>
      <c r="FBW9" s="572"/>
      <c r="FBX9" s="572"/>
      <c r="FBY9" s="572"/>
      <c r="FBZ9" s="573"/>
      <c r="FCA9" s="571"/>
      <c r="FCB9" s="572"/>
      <c r="FCC9" s="572"/>
      <c r="FCD9" s="572"/>
      <c r="FCE9" s="572"/>
      <c r="FCF9" s="573"/>
      <c r="FCG9" s="571"/>
      <c r="FCH9" s="572"/>
      <c r="FCI9" s="572"/>
      <c r="FCJ9" s="572"/>
      <c r="FCK9" s="572"/>
      <c r="FCL9" s="573"/>
      <c r="FCM9" s="571"/>
      <c r="FCN9" s="572"/>
      <c r="FCO9" s="572"/>
      <c r="FCP9" s="572"/>
      <c r="FCQ9" s="572"/>
      <c r="FCR9" s="573"/>
      <c r="FCS9" s="571"/>
      <c r="FCT9" s="572"/>
      <c r="FCU9" s="572"/>
      <c r="FCV9" s="572"/>
      <c r="FCW9" s="572"/>
      <c r="FCX9" s="573"/>
      <c r="FCY9" s="571"/>
      <c r="FCZ9" s="572"/>
      <c r="FDA9" s="572"/>
      <c r="FDB9" s="572"/>
      <c r="FDC9" s="572"/>
      <c r="FDD9" s="573"/>
      <c r="FDE9" s="571"/>
      <c r="FDF9" s="572"/>
      <c r="FDG9" s="572"/>
      <c r="FDH9" s="572"/>
      <c r="FDI9" s="572"/>
      <c r="FDJ9" s="573"/>
      <c r="FDK9" s="571"/>
      <c r="FDL9" s="572"/>
      <c r="FDM9" s="572"/>
      <c r="FDN9" s="572"/>
      <c r="FDO9" s="572"/>
      <c r="FDP9" s="573"/>
      <c r="FDQ9" s="571"/>
      <c r="FDR9" s="572"/>
      <c r="FDS9" s="572"/>
      <c r="FDT9" s="572"/>
      <c r="FDU9" s="572"/>
      <c r="FDV9" s="573"/>
      <c r="FDW9" s="571"/>
      <c r="FDX9" s="572"/>
      <c r="FDY9" s="572"/>
      <c r="FDZ9" s="572"/>
      <c r="FEA9" s="572"/>
      <c r="FEB9" s="573"/>
      <c r="FEC9" s="571"/>
      <c r="FED9" s="572"/>
      <c r="FEE9" s="572"/>
      <c r="FEF9" s="572"/>
      <c r="FEG9" s="572"/>
      <c r="FEH9" s="573"/>
      <c r="FEI9" s="571"/>
      <c r="FEJ9" s="572"/>
      <c r="FEK9" s="572"/>
      <c r="FEL9" s="572"/>
      <c r="FEM9" s="572"/>
      <c r="FEN9" s="573"/>
      <c r="FEO9" s="571"/>
      <c r="FEP9" s="572"/>
      <c r="FEQ9" s="572"/>
      <c r="FER9" s="572"/>
      <c r="FES9" s="572"/>
      <c r="FET9" s="573"/>
      <c r="FEU9" s="571"/>
      <c r="FEV9" s="572"/>
      <c r="FEW9" s="572"/>
      <c r="FEX9" s="572"/>
      <c r="FEY9" s="572"/>
      <c r="FEZ9" s="573"/>
      <c r="FFA9" s="571"/>
      <c r="FFB9" s="572"/>
      <c r="FFC9" s="572"/>
      <c r="FFD9" s="572"/>
      <c r="FFE9" s="572"/>
      <c r="FFF9" s="573"/>
      <c r="FFG9" s="571"/>
      <c r="FFH9" s="572"/>
      <c r="FFI9" s="572"/>
      <c r="FFJ9" s="572"/>
      <c r="FFK9" s="572"/>
      <c r="FFL9" s="573"/>
      <c r="FFM9" s="571"/>
      <c r="FFN9" s="572"/>
      <c r="FFO9" s="572"/>
      <c r="FFP9" s="572"/>
      <c r="FFQ9" s="572"/>
      <c r="FFR9" s="573"/>
      <c r="FFS9" s="571"/>
      <c r="FFT9" s="572"/>
      <c r="FFU9" s="572"/>
      <c r="FFV9" s="572"/>
      <c r="FFW9" s="572"/>
      <c r="FFX9" s="573"/>
      <c r="FFY9" s="571"/>
      <c r="FFZ9" s="572"/>
      <c r="FGA9" s="572"/>
      <c r="FGB9" s="572"/>
      <c r="FGC9" s="572"/>
      <c r="FGD9" s="573"/>
      <c r="FGE9" s="571"/>
      <c r="FGF9" s="572"/>
      <c r="FGG9" s="572"/>
      <c r="FGH9" s="572"/>
      <c r="FGI9" s="572"/>
      <c r="FGJ9" s="573"/>
      <c r="FGK9" s="571"/>
      <c r="FGL9" s="572"/>
      <c r="FGM9" s="572"/>
      <c r="FGN9" s="572"/>
      <c r="FGO9" s="572"/>
      <c r="FGP9" s="573"/>
      <c r="FGQ9" s="571"/>
      <c r="FGR9" s="572"/>
      <c r="FGS9" s="572"/>
      <c r="FGT9" s="572"/>
      <c r="FGU9" s="572"/>
      <c r="FGV9" s="573"/>
      <c r="FGW9" s="571"/>
      <c r="FGX9" s="572"/>
      <c r="FGY9" s="572"/>
      <c r="FGZ9" s="572"/>
      <c r="FHA9" s="572"/>
      <c r="FHB9" s="573"/>
      <c r="FHC9" s="571"/>
      <c r="FHD9" s="572"/>
      <c r="FHE9" s="572"/>
      <c r="FHF9" s="572"/>
      <c r="FHG9" s="572"/>
      <c r="FHH9" s="573"/>
      <c r="FHI9" s="571"/>
      <c r="FHJ9" s="572"/>
      <c r="FHK9" s="572"/>
      <c r="FHL9" s="572"/>
      <c r="FHM9" s="572"/>
      <c r="FHN9" s="573"/>
      <c r="FHO9" s="571"/>
      <c r="FHP9" s="572"/>
      <c r="FHQ9" s="572"/>
      <c r="FHR9" s="572"/>
      <c r="FHS9" s="572"/>
      <c r="FHT9" s="573"/>
      <c r="FHU9" s="571"/>
      <c r="FHV9" s="572"/>
      <c r="FHW9" s="572"/>
      <c r="FHX9" s="572"/>
      <c r="FHY9" s="572"/>
      <c r="FHZ9" s="573"/>
      <c r="FIA9" s="571"/>
      <c r="FIB9" s="572"/>
      <c r="FIC9" s="572"/>
      <c r="FID9" s="572"/>
      <c r="FIE9" s="572"/>
      <c r="FIF9" s="573"/>
      <c r="FIG9" s="571"/>
      <c r="FIH9" s="572"/>
      <c r="FII9" s="572"/>
      <c r="FIJ9" s="572"/>
      <c r="FIK9" s="572"/>
      <c r="FIL9" s="573"/>
      <c r="FIM9" s="571"/>
      <c r="FIN9" s="572"/>
      <c r="FIO9" s="572"/>
      <c r="FIP9" s="572"/>
      <c r="FIQ9" s="572"/>
      <c r="FIR9" s="573"/>
      <c r="FIS9" s="571"/>
      <c r="FIT9" s="572"/>
      <c r="FIU9" s="572"/>
      <c r="FIV9" s="572"/>
      <c r="FIW9" s="572"/>
      <c r="FIX9" s="573"/>
      <c r="FIY9" s="571"/>
      <c r="FIZ9" s="572"/>
      <c r="FJA9" s="572"/>
      <c r="FJB9" s="572"/>
      <c r="FJC9" s="572"/>
      <c r="FJD9" s="573"/>
      <c r="FJE9" s="571"/>
      <c r="FJF9" s="572"/>
      <c r="FJG9" s="572"/>
      <c r="FJH9" s="572"/>
      <c r="FJI9" s="572"/>
      <c r="FJJ9" s="573"/>
      <c r="FJK9" s="571"/>
      <c r="FJL9" s="572"/>
      <c r="FJM9" s="572"/>
      <c r="FJN9" s="572"/>
      <c r="FJO9" s="572"/>
      <c r="FJP9" s="573"/>
      <c r="FJQ9" s="571"/>
      <c r="FJR9" s="572"/>
      <c r="FJS9" s="572"/>
      <c r="FJT9" s="572"/>
      <c r="FJU9" s="572"/>
      <c r="FJV9" s="573"/>
      <c r="FJW9" s="571"/>
      <c r="FJX9" s="572"/>
      <c r="FJY9" s="572"/>
      <c r="FJZ9" s="572"/>
      <c r="FKA9" s="572"/>
      <c r="FKB9" s="573"/>
      <c r="FKC9" s="571"/>
      <c r="FKD9" s="572"/>
      <c r="FKE9" s="572"/>
      <c r="FKF9" s="572"/>
      <c r="FKG9" s="572"/>
      <c r="FKH9" s="573"/>
      <c r="FKI9" s="571"/>
      <c r="FKJ9" s="572"/>
      <c r="FKK9" s="572"/>
      <c r="FKL9" s="572"/>
      <c r="FKM9" s="572"/>
      <c r="FKN9" s="573"/>
      <c r="FKO9" s="571"/>
      <c r="FKP9" s="572"/>
      <c r="FKQ9" s="572"/>
      <c r="FKR9" s="572"/>
      <c r="FKS9" s="572"/>
      <c r="FKT9" s="573"/>
      <c r="FKU9" s="571"/>
      <c r="FKV9" s="572"/>
      <c r="FKW9" s="572"/>
      <c r="FKX9" s="572"/>
      <c r="FKY9" s="572"/>
      <c r="FKZ9" s="573"/>
      <c r="FLA9" s="571"/>
      <c r="FLB9" s="572"/>
      <c r="FLC9" s="572"/>
      <c r="FLD9" s="572"/>
      <c r="FLE9" s="572"/>
      <c r="FLF9" s="573"/>
      <c r="FLG9" s="571"/>
      <c r="FLH9" s="572"/>
      <c r="FLI9" s="572"/>
      <c r="FLJ9" s="572"/>
      <c r="FLK9" s="572"/>
      <c r="FLL9" s="573"/>
      <c r="FLM9" s="571"/>
      <c r="FLN9" s="572"/>
      <c r="FLO9" s="572"/>
      <c r="FLP9" s="572"/>
      <c r="FLQ9" s="572"/>
      <c r="FLR9" s="573"/>
      <c r="FLS9" s="571"/>
      <c r="FLT9" s="572"/>
      <c r="FLU9" s="572"/>
      <c r="FLV9" s="572"/>
      <c r="FLW9" s="572"/>
      <c r="FLX9" s="573"/>
      <c r="FLY9" s="571"/>
      <c r="FLZ9" s="572"/>
      <c r="FMA9" s="572"/>
      <c r="FMB9" s="572"/>
      <c r="FMC9" s="572"/>
      <c r="FMD9" s="573"/>
      <c r="FME9" s="571"/>
      <c r="FMF9" s="572"/>
      <c r="FMG9" s="572"/>
      <c r="FMH9" s="572"/>
      <c r="FMI9" s="572"/>
      <c r="FMJ9" s="573"/>
      <c r="FMK9" s="571"/>
      <c r="FML9" s="572"/>
      <c r="FMM9" s="572"/>
      <c r="FMN9" s="572"/>
      <c r="FMO9" s="572"/>
      <c r="FMP9" s="573"/>
      <c r="FMQ9" s="571"/>
      <c r="FMR9" s="572"/>
      <c r="FMS9" s="572"/>
      <c r="FMT9" s="572"/>
      <c r="FMU9" s="572"/>
      <c r="FMV9" s="573"/>
      <c r="FMW9" s="571"/>
      <c r="FMX9" s="572"/>
      <c r="FMY9" s="572"/>
      <c r="FMZ9" s="572"/>
      <c r="FNA9" s="572"/>
      <c r="FNB9" s="573"/>
      <c r="FNC9" s="571"/>
      <c r="FND9" s="572"/>
      <c r="FNE9" s="572"/>
      <c r="FNF9" s="572"/>
      <c r="FNG9" s="572"/>
      <c r="FNH9" s="573"/>
      <c r="FNI9" s="571"/>
      <c r="FNJ9" s="572"/>
      <c r="FNK9" s="572"/>
      <c r="FNL9" s="572"/>
      <c r="FNM9" s="572"/>
      <c r="FNN9" s="573"/>
      <c r="FNO9" s="571"/>
      <c r="FNP9" s="572"/>
      <c r="FNQ9" s="572"/>
      <c r="FNR9" s="572"/>
      <c r="FNS9" s="572"/>
      <c r="FNT9" s="573"/>
      <c r="FNU9" s="571"/>
      <c r="FNV9" s="572"/>
      <c r="FNW9" s="572"/>
      <c r="FNX9" s="572"/>
      <c r="FNY9" s="572"/>
      <c r="FNZ9" s="573"/>
      <c r="FOA9" s="571"/>
      <c r="FOB9" s="572"/>
      <c r="FOC9" s="572"/>
      <c r="FOD9" s="572"/>
      <c r="FOE9" s="572"/>
      <c r="FOF9" s="573"/>
      <c r="FOG9" s="571"/>
      <c r="FOH9" s="572"/>
      <c r="FOI9" s="572"/>
      <c r="FOJ9" s="572"/>
      <c r="FOK9" s="572"/>
      <c r="FOL9" s="573"/>
      <c r="FOM9" s="571"/>
      <c r="FON9" s="572"/>
      <c r="FOO9" s="572"/>
      <c r="FOP9" s="572"/>
      <c r="FOQ9" s="572"/>
      <c r="FOR9" s="573"/>
      <c r="FOS9" s="571"/>
      <c r="FOT9" s="572"/>
      <c r="FOU9" s="572"/>
      <c r="FOV9" s="572"/>
      <c r="FOW9" s="572"/>
      <c r="FOX9" s="573"/>
      <c r="FOY9" s="571"/>
      <c r="FOZ9" s="572"/>
      <c r="FPA9" s="572"/>
      <c r="FPB9" s="572"/>
      <c r="FPC9" s="572"/>
      <c r="FPD9" s="573"/>
      <c r="FPE9" s="571"/>
      <c r="FPF9" s="572"/>
      <c r="FPG9" s="572"/>
      <c r="FPH9" s="572"/>
      <c r="FPI9" s="572"/>
      <c r="FPJ9" s="573"/>
      <c r="FPK9" s="571"/>
      <c r="FPL9" s="572"/>
      <c r="FPM9" s="572"/>
      <c r="FPN9" s="572"/>
      <c r="FPO9" s="572"/>
      <c r="FPP9" s="573"/>
      <c r="FPQ9" s="571"/>
      <c r="FPR9" s="572"/>
      <c r="FPS9" s="572"/>
      <c r="FPT9" s="572"/>
      <c r="FPU9" s="572"/>
      <c r="FPV9" s="573"/>
      <c r="FPW9" s="571"/>
      <c r="FPX9" s="572"/>
      <c r="FPY9" s="572"/>
      <c r="FPZ9" s="572"/>
      <c r="FQA9" s="572"/>
      <c r="FQB9" s="573"/>
      <c r="FQC9" s="571"/>
      <c r="FQD9" s="572"/>
      <c r="FQE9" s="572"/>
      <c r="FQF9" s="572"/>
      <c r="FQG9" s="572"/>
      <c r="FQH9" s="573"/>
      <c r="FQI9" s="571"/>
      <c r="FQJ9" s="572"/>
      <c r="FQK9" s="572"/>
      <c r="FQL9" s="572"/>
      <c r="FQM9" s="572"/>
      <c r="FQN9" s="573"/>
      <c r="FQO9" s="571"/>
      <c r="FQP9" s="572"/>
      <c r="FQQ9" s="572"/>
      <c r="FQR9" s="572"/>
      <c r="FQS9" s="572"/>
      <c r="FQT9" s="573"/>
      <c r="FQU9" s="571"/>
      <c r="FQV9" s="572"/>
      <c r="FQW9" s="572"/>
      <c r="FQX9" s="572"/>
      <c r="FQY9" s="572"/>
      <c r="FQZ9" s="573"/>
      <c r="FRA9" s="571"/>
      <c r="FRB9" s="572"/>
      <c r="FRC9" s="572"/>
      <c r="FRD9" s="572"/>
      <c r="FRE9" s="572"/>
      <c r="FRF9" s="573"/>
      <c r="FRG9" s="571"/>
      <c r="FRH9" s="572"/>
      <c r="FRI9" s="572"/>
      <c r="FRJ9" s="572"/>
      <c r="FRK9" s="572"/>
      <c r="FRL9" s="573"/>
      <c r="FRM9" s="571"/>
      <c r="FRN9" s="572"/>
      <c r="FRO9" s="572"/>
      <c r="FRP9" s="572"/>
      <c r="FRQ9" s="572"/>
      <c r="FRR9" s="573"/>
      <c r="FRS9" s="571"/>
      <c r="FRT9" s="572"/>
      <c r="FRU9" s="572"/>
      <c r="FRV9" s="572"/>
      <c r="FRW9" s="572"/>
      <c r="FRX9" s="573"/>
      <c r="FRY9" s="571"/>
      <c r="FRZ9" s="572"/>
      <c r="FSA9" s="572"/>
      <c r="FSB9" s="572"/>
      <c r="FSC9" s="572"/>
      <c r="FSD9" s="573"/>
      <c r="FSE9" s="571"/>
      <c r="FSF9" s="572"/>
      <c r="FSG9" s="572"/>
      <c r="FSH9" s="572"/>
      <c r="FSI9" s="572"/>
      <c r="FSJ9" s="573"/>
      <c r="FSK9" s="571"/>
      <c r="FSL9" s="572"/>
      <c r="FSM9" s="572"/>
      <c r="FSN9" s="572"/>
      <c r="FSO9" s="572"/>
      <c r="FSP9" s="573"/>
      <c r="FSQ9" s="571"/>
      <c r="FSR9" s="572"/>
      <c r="FSS9" s="572"/>
      <c r="FST9" s="572"/>
      <c r="FSU9" s="572"/>
      <c r="FSV9" s="573"/>
      <c r="FSW9" s="571"/>
      <c r="FSX9" s="572"/>
      <c r="FSY9" s="572"/>
      <c r="FSZ9" s="572"/>
      <c r="FTA9" s="572"/>
      <c r="FTB9" s="573"/>
      <c r="FTC9" s="571"/>
      <c r="FTD9" s="572"/>
      <c r="FTE9" s="572"/>
      <c r="FTF9" s="572"/>
      <c r="FTG9" s="572"/>
      <c r="FTH9" s="573"/>
      <c r="FTI9" s="571"/>
      <c r="FTJ9" s="572"/>
      <c r="FTK9" s="572"/>
      <c r="FTL9" s="572"/>
      <c r="FTM9" s="572"/>
      <c r="FTN9" s="573"/>
      <c r="FTO9" s="571"/>
      <c r="FTP9" s="572"/>
      <c r="FTQ9" s="572"/>
      <c r="FTR9" s="572"/>
      <c r="FTS9" s="572"/>
      <c r="FTT9" s="573"/>
      <c r="FTU9" s="571"/>
      <c r="FTV9" s="572"/>
      <c r="FTW9" s="572"/>
      <c r="FTX9" s="572"/>
      <c r="FTY9" s="572"/>
      <c r="FTZ9" s="573"/>
      <c r="FUA9" s="571"/>
      <c r="FUB9" s="572"/>
      <c r="FUC9" s="572"/>
      <c r="FUD9" s="572"/>
      <c r="FUE9" s="572"/>
      <c r="FUF9" s="573"/>
      <c r="FUG9" s="571"/>
      <c r="FUH9" s="572"/>
      <c r="FUI9" s="572"/>
      <c r="FUJ9" s="572"/>
      <c r="FUK9" s="572"/>
      <c r="FUL9" s="573"/>
      <c r="FUM9" s="571"/>
      <c r="FUN9" s="572"/>
      <c r="FUO9" s="572"/>
      <c r="FUP9" s="572"/>
      <c r="FUQ9" s="572"/>
      <c r="FUR9" s="573"/>
      <c r="FUS9" s="571"/>
      <c r="FUT9" s="572"/>
      <c r="FUU9" s="572"/>
      <c r="FUV9" s="572"/>
      <c r="FUW9" s="572"/>
      <c r="FUX9" s="573"/>
      <c r="FUY9" s="571"/>
      <c r="FUZ9" s="572"/>
      <c r="FVA9" s="572"/>
      <c r="FVB9" s="572"/>
      <c r="FVC9" s="572"/>
      <c r="FVD9" s="573"/>
      <c r="FVE9" s="571"/>
      <c r="FVF9" s="572"/>
      <c r="FVG9" s="572"/>
      <c r="FVH9" s="572"/>
      <c r="FVI9" s="572"/>
      <c r="FVJ9" s="573"/>
      <c r="FVK9" s="571"/>
      <c r="FVL9" s="572"/>
      <c r="FVM9" s="572"/>
      <c r="FVN9" s="572"/>
      <c r="FVO9" s="572"/>
      <c r="FVP9" s="573"/>
      <c r="FVQ9" s="571"/>
      <c r="FVR9" s="572"/>
      <c r="FVS9" s="572"/>
      <c r="FVT9" s="572"/>
      <c r="FVU9" s="572"/>
      <c r="FVV9" s="573"/>
      <c r="FVW9" s="571"/>
      <c r="FVX9" s="572"/>
      <c r="FVY9" s="572"/>
      <c r="FVZ9" s="572"/>
      <c r="FWA9" s="572"/>
      <c r="FWB9" s="573"/>
      <c r="FWC9" s="571"/>
      <c r="FWD9" s="572"/>
      <c r="FWE9" s="572"/>
      <c r="FWF9" s="572"/>
      <c r="FWG9" s="572"/>
      <c r="FWH9" s="573"/>
      <c r="FWI9" s="571"/>
      <c r="FWJ9" s="572"/>
      <c r="FWK9" s="572"/>
      <c r="FWL9" s="572"/>
      <c r="FWM9" s="572"/>
      <c r="FWN9" s="573"/>
      <c r="FWO9" s="571"/>
      <c r="FWP9" s="572"/>
      <c r="FWQ9" s="572"/>
      <c r="FWR9" s="572"/>
      <c r="FWS9" s="572"/>
      <c r="FWT9" s="573"/>
      <c r="FWU9" s="571"/>
      <c r="FWV9" s="572"/>
      <c r="FWW9" s="572"/>
      <c r="FWX9" s="572"/>
      <c r="FWY9" s="572"/>
      <c r="FWZ9" s="573"/>
      <c r="FXA9" s="571"/>
      <c r="FXB9" s="572"/>
      <c r="FXC9" s="572"/>
      <c r="FXD9" s="572"/>
      <c r="FXE9" s="572"/>
      <c r="FXF9" s="573"/>
      <c r="FXG9" s="571"/>
      <c r="FXH9" s="572"/>
      <c r="FXI9" s="572"/>
      <c r="FXJ9" s="572"/>
      <c r="FXK9" s="572"/>
      <c r="FXL9" s="573"/>
      <c r="FXM9" s="571"/>
      <c r="FXN9" s="572"/>
      <c r="FXO9" s="572"/>
      <c r="FXP9" s="572"/>
      <c r="FXQ9" s="572"/>
      <c r="FXR9" s="573"/>
      <c r="FXS9" s="571"/>
      <c r="FXT9" s="572"/>
      <c r="FXU9" s="572"/>
      <c r="FXV9" s="572"/>
      <c r="FXW9" s="572"/>
      <c r="FXX9" s="573"/>
      <c r="FXY9" s="571"/>
      <c r="FXZ9" s="572"/>
      <c r="FYA9" s="572"/>
      <c r="FYB9" s="572"/>
      <c r="FYC9" s="572"/>
      <c r="FYD9" s="573"/>
      <c r="FYE9" s="571"/>
      <c r="FYF9" s="572"/>
      <c r="FYG9" s="572"/>
      <c r="FYH9" s="572"/>
      <c r="FYI9" s="572"/>
      <c r="FYJ9" s="573"/>
      <c r="FYK9" s="571"/>
      <c r="FYL9" s="572"/>
      <c r="FYM9" s="572"/>
      <c r="FYN9" s="572"/>
      <c r="FYO9" s="572"/>
      <c r="FYP9" s="573"/>
      <c r="FYQ9" s="571"/>
      <c r="FYR9" s="572"/>
      <c r="FYS9" s="572"/>
      <c r="FYT9" s="572"/>
      <c r="FYU9" s="572"/>
      <c r="FYV9" s="573"/>
      <c r="FYW9" s="571"/>
      <c r="FYX9" s="572"/>
      <c r="FYY9" s="572"/>
      <c r="FYZ9" s="572"/>
      <c r="FZA9" s="572"/>
      <c r="FZB9" s="573"/>
      <c r="FZC9" s="571"/>
      <c r="FZD9" s="572"/>
      <c r="FZE9" s="572"/>
      <c r="FZF9" s="572"/>
      <c r="FZG9" s="572"/>
      <c r="FZH9" s="573"/>
      <c r="FZI9" s="571"/>
      <c r="FZJ9" s="572"/>
      <c r="FZK9" s="572"/>
      <c r="FZL9" s="572"/>
      <c r="FZM9" s="572"/>
      <c r="FZN9" s="573"/>
      <c r="FZO9" s="571"/>
      <c r="FZP9" s="572"/>
      <c r="FZQ9" s="572"/>
      <c r="FZR9" s="572"/>
      <c r="FZS9" s="572"/>
      <c r="FZT9" s="573"/>
      <c r="FZU9" s="571"/>
      <c r="FZV9" s="572"/>
      <c r="FZW9" s="572"/>
      <c r="FZX9" s="572"/>
      <c r="FZY9" s="572"/>
      <c r="FZZ9" s="573"/>
      <c r="GAA9" s="571"/>
      <c r="GAB9" s="572"/>
      <c r="GAC9" s="572"/>
      <c r="GAD9" s="572"/>
      <c r="GAE9" s="572"/>
      <c r="GAF9" s="573"/>
      <c r="GAG9" s="571"/>
      <c r="GAH9" s="572"/>
      <c r="GAI9" s="572"/>
      <c r="GAJ9" s="572"/>
      <c r="GAK9" s="572"/>
      <c r="GAL9" s="573"/>
      <c r="GAM9" s="571"/>
      <c r="GAN9" s="572"/>
      <c r="GAO9" s="572"/>
      <c r="GAP9" s="572"/>
      <c r="GAQ9" s="572"/>
      <c r="GAR9" s="573"/>
      <c r="GAS9" s="571"/>
      <c r="GAT9" s="572"/>
      <c r="GAU9" s="572"/>
      <c r="GAV9" s="572"/>
      <c r="GAW9" s="572"/>
      <c r="GAX9" s="573"/>
      <c r="GAY9" s="571"/>
      <c r="GAZ9" s="572"/>
      <c r="GBA9" s="572"/>
      <c r="GBB9" s="572"/>
      <c r="GBC9" s="572"/>
      <c r="GBD9" s="573"/>
      <c r="GBE9" s="571"/>
      <c r="GBF9" s="572"/>
      <c r="GBG9" s="572"/>
      <c r="GBH9" s="572"/>
      <c r="GBI9" s="572"/>
      <c r="GBJ9" s="573"/>
      <c r="GBK9" s="571"/>
      <c r="GBL9" s="572"/>
      <c r="GBM9" s="572"/>
      <c r="GBN9" s="572"/>
      <c r="GBO9" s="572"/>
      <c r="GBP9" s="573"/>
      <c r="GBQ9" s="571"/>
      <c r="GBR9" s="572"/>
      <c r="GBS9" s="572"/>
      <c r="GBT9" s="572"/>
      <c r="GBU9" s="572"/>
      <c r="GBV9" s="573"/>
      <c r="GBW9" s="571"/>
      <c r="GBX9" s="572"/>
      <c r="GBY9" s="572"/>
      <c r="GBZ9" s="572"/>
      <c r="GCA9" s="572"/>
      <c r="GCB9" s="573"/>
      <c r="GCC9" s="571"/>
      <c r="GCD9" s="572"/>
      <c r="GCE9" s="572"/>
      <c r="GCF9" s="572"/>
      <c r="GCG9" s="572"/>
      <c r="GCH9" s="573"/>
      <c r="GCI9" s="571"/>
      <c r="GCJ9" s="572"/>
      <c r="GCK9" s="572"/>
      <c r="GCL9" s="572"/>
      <c r="GCM9" s="572"/>
      <c r="GCN9" s="573"/>
      <c r="GCO9" s="571"/>
      <c r="GCP9" s="572"/>
      <c r="GCQ9" s="572"/>
      <c r="GCR9" s="572"/>
      <c r="GCS9" s="572"/>
      <c r="GCT9" s="573"/>
      <c r="GCU9" s="571"/>
      <c r="GCV9" s="572"/>
      <c r="GCW9" s="572"/>
      <c r="GCX9" s="572"/>
      <c r="GCY9" s="572"/>
      <c r="GCZ9" s="573"/>
      <c r="GDA9" s="571"/>
      <c r="GDB9" s="572"/>
      <c r="GDC9" s="572"/>
      <c r="GDD9" s="572"/>
      <c r="GDE9" s="572"/>
      <c r="GDF9" s="573"/>
      <c r="GDG9" s="571"/>
      <c r="GDH9" s="572"/>
      <c r="GDI9" s="572"/>
      <c r="GDJ9" s="572"/>
      <c r="GDK9" s="572"/>
      <c r="GDL9" s="573"/>
      <c r="GDM9" s="571"/>
      <c r="GDN9" s="572"/>
      <c r="GDO9" s="572"/>
      <c r="GDP9" s="572"/>
      <c r="GDQ9" s="572"/>
      <c r="GDR9" s="573"/>
      <c r="GDS9" s="571"/>
      <c r="GDT9" s="572"/>
      <c r="GDU9" s="572"/>
      <c r="GDV9" s="572"/>
      <c r="GDW9" s="572"/>
      <c r="GDX9" s="573"/>
      <c r="GDY9" s="571"/>
      <c r="GDZ9" s="572"/>
      <c r="GEA9" s="572"/>
      <c r="GEB9" s="572"/>
      <c r="GEC9" s="572"/>
      <c r="GED9" s="573"/>
      <c r="GEE9" s="571"/>
      <c r="GEF9" s="572"/>
      <c r="GEG9" s="572"/>
      <c r="GEH9" s="572"/>
      <c r="GEI9" s="572"/>
      <c r="GEJ9" s="573"/>
      <c r="GEK9" s="571"/>
      <c r="GEL9" s="572"/>
      <c r="GEM9" s="572"/>
      <c r="GEN9" s="572"/>
      <c r="GEO9" s="572"/>
      <c r="GEP9" s="573"/>
      <c r="GEQ9" s="571"/>
      <c r="GER9" s="572"/>
      <c r="GES9" s="572"/>
      <c r="GET9" s="572"/>
      <c r="GEU9" s="572"/>
      <c r="GEV9" s="573"/>
      <c r="GEW9" s="571"/>
      <c r="GEX9" s="572"/>
      <c r="GEY9" s="572"/>
      <c r="GEZ9" s="572"/>
      <c r="GFA9" s="572"/>
      <c r="GFB9" s="573"/>
      <c r="GFC9" s="571"/>
      <c r="GFD9" s="572"/>
      <c r="GFE9" s="572"/>
      <c r="GFF9" s="572"/>
      <c r="GFG9" s="572"/>
      <c r="GFH9" s="573"/>
      <c r="GFI9" s="571"/>
      <c r="GFJ9" s="572"/>
      <c r="GFK9" s="572"/>
      <c r="GFL9" s="572"/>
      <c r="GFM9" s="572"/>
      <c r="GFN9" s="573"/>
      <c r="GFO9" s="571"/>
      <c r="GFP9" s="572"/>
      <c r="GFQ9" s="572"/>
      <c r="GFR9" s="572"/>
      <c r="GFS9" s="572"/>
      <c r="GFT9" s="573"/>
      <c r="GFU9" s="571"/>
      <c r="GFV9" s="572"/>
      <c r="GFW9" s="572"/>
      <c r="GFX9" s="572"/>
      <c r="GFY9" s="572"/>
      <c r="GFZ9" s="573"/>
      <c r="GGA9" s="571"/>
      <c r="GGB9" s="572"/>
      <c r="GGC9" s="572"/>
      <c r="GGD9" s="572"/>
      <c r="GGE9" s="572"/>
      <c r="GGF9" s="573"/>
      <c r="GGG9" s="571"/>
      <c r="GGH9" s="572"/>
      <c r="GGI9" s="572"/>
      <c r="GGJ9" s="572"/>
      <c r="GGK9" s="572"/>
      <c r="GGL9" s="573"/>
      <c r="GGM9" s="571"/>
      <c r="GGN9" s="572"/>
      <c r="GGO9" s="572"/>
      <c r="GGP9" s="572"/>
      <c r="GGQ9" s="572"/>
      <c r="GGR9" s="573"/>
      <c r="GGS9" s="571"/>
      <c r="GGT9" s="572"/>
      <c r="GGU9" s="572"/>
      <c r="GGV9" s="572"/>
      <c r="GGW9" s="572"/>
      <c r="GGX9" s="573"/>
      <c r="GGY9" s="571"/>
      <c r="GGZ9" s="572"/>
      <c r="GHA9" s="572"/>
      <c r="GHB9" s="572"/>
      <c r="GHC9" s="572"/>
      <c r="GHD9" s="573"/>
      <c r="GHE9" s="571"/>
      <c r="GHF9" s="572"/>
      <c r="GHG9" s="572"/>
      <c r="GHH9" s="572"/>
      <c r="GHI9" s="572"/>
      <c r="GHJ9" s="573"/>
      <c r="GHK9" s="571"/>
      <c r="GHL9" s="572"/>
      <c r="GHM9" s="572"/>
      <c r="GHN9" s="572"/>
      <c r="GHO9" s="572"/>
      <c r="GHP9" s="573"/>
      <c r="GHQ9" s="571"/>
      <c r="GHR9" s="572"/>
      <c r="GHS9" s="572"/>
      <c r="GHT9" s="572"/>
      <c r="GHU9" s="572"/>
      <c r="GHV9" s="573"/>
      <c r="GHW9" s="571"/>
      <c r="GHX9" s="572"/>
      <c r="GHY9" s="572"/>
      <c r="GHZ9" s="572"/>
      <c r="GIA9" s="572"/>
      <c r="GIB9" s="573"/>
      <c r="GIC9" s="571"/>
      <c r="GID9" s="572"/>
      <c r="GIE9" s="572"/>
      <c r="GIF9" s="572"/>
      <c r="GIG9" s="572"/>
      <c r="GIH9" s="573"/>
      <c r="GII9" s="571"/>
      <c r="GIJ9" s="572"/>
      <c r="GIK9" s="572"/>
      <c r="GIL9" s="572"/>
      <c r="GIM9" s="572"/>
      <c r="GIN9" s="573"/>
      <c r="GIO9" s="571"/>
      <c r="GIP9" s="572"/>
      <c r="GIQ9" s="572"/>
      <c r="GIR9" s="572"/>
      <c r="GIS9" s="572"/>
      <c r="GIT9" s="573"/>
      <c r="GIU9" s="571"/>
      <c r="GIV9" s="572"/>
      <c r="GIW9" s="572"/>
      <c r="GIX9" s="572"/>
      <c r="GIY9" s="572"/>
      <c r="GIZ9" s="573"/>
      <c r="GJA9" s="571"/>
      <c r="GJB9" s="572"/>
      <c r="GJC9" s="572"/>
      <c r="GJD9" s="572"/>
      <c r="GJE9" s="572"/>
      <c r="GJF9" s="573"/>
      <c r="GJG9" s="571"/>
      <c r="GJH9" s="572"/>
      <c r="GJI9" s="572"/>
      <c r="GJJ9" s="572"/>
      <c r="GJK9" s="572"/>
      <c r="GJL9" s="573"/>
      <c r="GJM9" s="571"/>
      <c r="GJN9" s="572"/>
      <c r="GJO9" s="572"/>
      <c r="GJP9" s="572"/>
      <c r="GJQ9" s="572"/>
      <c r="GJR9" s="573"/>
      <c r="GJS9" s="571"/>
      <c r="GJT9" s="572"/>
      <c r="GJU9" s="572"/>
      <c r="GJV9" s="572"/>
      <c r="GJW9" s="572"/>
      <c r="GJX9" s="573"/>
      <c r="GJY9" s="571"/>
      <c r="GJZ9" s="572"/>
      <c r="GKA9" s="572"/>
      <c r="GKB9" s="572"/>
      <c r="GKC9" s="572"/>
      <c r="GKD9" s="573"/>
      <c r="GKE9" s="571"/>
      <c r="GKF9" s="572"/>
      <c r="GKG9" s="572"/>
      <c r="GKH9" s="572"/>
      <c r="GKI9" s="572"/>
      <c r="GKJ9" s="573"/>
      <c r="GKK9" s="571"/>
      <c r="GKL9" s="572"/>
      <c r="GKM9" s="572"/>
      <c r="GKN9" s="572"/>
      <c r="GKO9" s="572"/>
      <c r="GKP9" s="573"/>
      <c r="GKQ9" s="571"/>
      <c r="GKR9" s="572"/>
      <c r="GKS9" s="572"/>
      <c r="GKT9" s="572"/>
      <c r="GKU9" s="572"/>
      <c r="GKV9" s="573"/>
      <c r="GKW9" s="571"/>
      <c r="GKX9" s="572"/>
      <c r="GKY9" s="572"/>
      <c r="GKZ9" s="572"/>
      <c r="GLA9" s="572"/>
      <c r="GLB9" s="573"/>
      <c r="GLC9" s="571"/>
      <c r="GLD9" s="572"/>
      <c r="GLE9" s="572"/>
      <c r="GLF9" s="572"/>
      <c r="GLG9" s="572"/>
      <c r="GLH9" s="573"/>
      <c r="GLI9" s="571"/>
      <c r="GLJ9" s="572"/>
      <c r="GLK9" s="572"/>
      <c r="GLL9" s="572"/>
      <c r="GLM9" s="572"/>
      <c r="GLN9" s="573"/>
      <c r="GLO9" s="571"/>
      <c r="GLP9" s="572"/>
      <c r="GLQ9" s="572"/>
      <c r="GLR9" s="572"/>
      <c r="GLS9" s="572"/>
      <c r="GLT9" s="573"/>
      <c r="GLU9" s="571"/>
      <c r="GLV9" s="572"/>
      <c r="GLW9" s="572"/>
      <c r="GLX9" s="572"/>
      <c r="GLY9" s="572"/>
      <c r="GLZ9" s="573"/>
      <c r="GMA9" s="571"/>
      <c r="GMB9" s="572"/>
      <c r="GMC9" s="572"/>
      <c r="GMD9" s="572"/>
      <c r="GME9" s="572"/>
      <c r="GMF9" s="573"/>
      <c r="GMG9" s="571"/>
      <c r="GMH9" s="572"/>
      <c r="GMI9" s="572"/>
      <c r="GMJ9" s="572"/>
      <c r="GMK9" s="572"/>
      <c r="GML9" s="573"/>
      <c r="GMM9" s="571"/>
      <c r="GMN9" s="572"/>
      <c r="GMO9" s="572"/>
      <c r="GMP9" s="572"/>
      <c r="GMQ9" s="572"/>
      <c r="GMR9" s="573"/>
      <c r="GMS9" s="571"/>
      <c r="GMT9" s="572"/>
      <c r="GMU9" s="572"/>
      <c r="GMV9" s="572"/>
      <c r="GMW9" s="572"/>
      <c r="GMX9" s="573"/>
      <c r="GMY9" s="571"/>
      <c r="GMZ9" s="572"/>
      <c r="GNA9" s="572"/>
      <c r="GNB9" s="572"/>
      <c r="GNC9" s="572"/>
      <c r="GND9" s="573"/>
      <c r="GNE9" s="571"/>
      <c r="GNF9" s="572"/>
      <c r="GNG9" s="572"/>
      <c r="GNH9" s="572"/>
      <c r="GNI9" s="572"/>
      <c r="GNJ9" s="573"/>
      <c r="GNK9" s="571"/>
      <c r="GNL9" s="572"/>
      <c r="GNM9" s="572"/>
      <c r="GNN9" s="572"/>
      <c r="GNO9" s="572"/>
      <c r="GNP9" s="573"/>
      <c r="GNQ9" s="571"/>
      <c r="GNR9" s="572"/>
      <c r="GNS9" s="572"/>
      <c r="GNT9" s="572"/>
      <c r="GNU9" s="572"/>
      <c r="GNV9" s="573"/>
      <c r="GNW9" s="571"/>
      <c r="GNX9" s="572"/>
      <c r="GNY9" s="572"/>
      <c r="GNZ9" s="572"/>
      <c r="GOA9" s="572"/>
      <c r="GOB9" s="573"/>
      <c r="GOC9" s="571"/>
      <c r="GOD9" s="572"/>
      <c r="GOE9" s="572"/>
      <c r="GOF9" s="572"/>
      <c r="GOG9" s="572"/>
      <c r="GOH9" s="573"/>
      <c r="GOI9" s="571"/>
      <c r="GOJ9" s="572"/>
      <c r="GOK9" s="572"/>
      <c r="GOL9" s="572"/>
      <c r="GOM9" s="572"/>
      <c r="GON9" s="573"/>
      <c r="GOO9" s="571"/>
      <c r="GOP9" s="572"/>
      <c r="GOQ9" s="572"/>
      <c r="GOR9" s="572"/>
      <c r="GOS9" s="572"/>
      <c r="GOT9" s="573"/>
      <c r="GOU9" s="571"/>
      <c r="GOV9" s="572"/>
      <c r="GOW9" s="572"/>
      <c r="GOX9" s="572"/>
      <c r="GOY9" s="572"/>
      <c r="GOZ9" s="573"/>
      <c r="GPA9" s="571"/>
      <c r="GPB9" s="572"/>
      <c r="GPC9" s="572"/>
      <c r="GPD9" s="572"/>
      <c r="GPE9" s="572"/>
      <c r="GPF9" s="573"/>
      <c r="GPG9" s="571"/>
      <c r="GPH9" s="572"/>
      <c r="GPI9" s="572"/>
      <c r="GPJ9" s="572"/>
      <c r="GPK9" s="572"/>
      <c r="GPL9" s="573"/>
      <c r="GPM9" s="571"/>
      <c r="GPN9" s="572"/>
      <c r="GPO9" s="572"/>
      <c r="GPP9" s="572"/>
      <c r="GPQ9" s="572"/>
      <c r="GPR9" s="573"/>
      <c r="GPS9" s="571"/>
      <c r="GPT9" s="572"/>
      <c r="GPU9" s="572"/>
      <c r="GPV9" s="572"/>
      <c r="GPW9" s="572"/>
      <c r="GPX9" s="573"/>
      <c r="GPY9" s="571"/>
      <c r="GPZ9" s="572"/>
      <c r="GQA9" s="572"/>
      <c r="GQB9" s="572"/>
      <c r="GQC9" s="572"/>
      <c r="GQD9" s="573"/>
      <c r="GQE9" s="571"/>
      <c r="GQF9" s="572"/>
      <c r="GQG9" s="572"/>
      <c r="GQH9" s="572"/>
      <c r="GQI9" s="572"/>
      <c r="GQJ9" s="573"/>
      <c r="GQK9" s="571"/>
      <c r="GQL9" s="572"/>
      <c r="GQM9" s="572"/>
      <c r="GQN9" s="572"/>
      <c r="GQO9" s="572"/>
      <c r="GQP9" s="573"/>
      <c r="GQQ9" s="571"/>
      <c r="GQR9" s="572"/>
      <c r="GQS9" s="572"/>
      <c r="GQT9" s="572"/>
      <c r="GQU9" s="572"/>
      <c r="GQV9" s="573"/>
      <c r="GQW9" s="571"/>
      <c r="GQX9" s="572"/>
      <c r="GQY9" s="572"/>
      <c r="GQZ9" s="572"/>
      <c r="GRA9" s="572"/>
      <c r="GRB9" s="573"/>
      <c r="GRC9" s="571"/>
      <c r="GRD9" s="572"/>
      <c r="GRE9" s="572"/>
      <c r="GRF9" s="572"/>
      <c r="GRG9" s="572"/>
      <c r="GRH9" s="573"/>
      <c r="GRI9" s="571"/>
      <c r="GRJ9" s="572"/>
      <c r="GRK9" s="572"/>
      <c r="GRL9" s="572"/>
      <c r="GRM9" s="572"/>
      <c r="GRN9" s="573"/>
      <c r="GRO9" s="571"/>
      <c r="GRP9" s="572"/>
      <c r="GRQ9" s="572"/>
      <c r="GRR9" s="572"/>
      <c r="GRS9" s="572"/>
      <c r="GRT9" s="573"/>
      <c r="GRU9" s="571"/>
      <c r="GRV9" s="572"/>
      <c r="GRW9" s="572"/>
      <c r="GRX9" s="572"/>
      <c r="GRY9" s="572"/>
      <c r="GRZ9" s="573"/>
      <c r="GSA9" s="571"/>
      <c r="GSB9" s="572"/>
      <c r="GSC9" s="572"/>
      <c r="GSD9" s="572"/>
      <c r="GSE9" s="572"/>
      <c r="GSF9" s="573"/>
      <c r="GSG9" s="571"/>
      <c r="GSH9" s="572"/>
      <c r="GSI9" s="572"/>
      <c r="GSJ9" s="572"/>
      <c r="GSK9" s="572"/>
      <c r="GSL9" s="573"/>
      <c r="GSM9" s="571"/>
      <c r="GSN9" s="572"/>
      <c r="GSO9" s="572"/>
      <c r="GSP9" s="572"/>
      <c r="GSQ9" s="572"/>
      <c r="GSR9" s="573"/>
      <c r="GSS9" s="571"/>
      <c r="GST9" s="572"/>
      <c r="GSU9" s="572"/>
      <c r="GSV9" s="572"/>
      <c r="GSW9" s="572"/>
      <c r="GSX9" s="573"/>
      <c r="GSY9" s="571"/>
      <c r="GSZ9" s="572"/>
      <c r="GTA9" s="572"/>
      <c r="GTB9" s="572"/>
      <c r="GTC9" s="572"/>
      <c r="GTD9" s="573"/>
      <c r="GTE9" s="571"/>
      <c r="GTF9" s="572"/>
      <c r="GTG9" s="572"/>
      <c r="GTH9" s="572"/>
      <c r="GTI9" s="572"/>
      <c r="GTJ9" s="573"/>
      <c r="GTK9" s="571"/>
      <c r="GTL9" s="572"/>
      <c r="GTM9" s="572"/>
      <c r="GTN9" s="572"/>
      <c r="GTO9" s="572"/>
      <c r="GTP9" s="573"/>
      <c r="GTQ9" s="571"/>
      <c r="GTR9" s="572"/>
      <c r="GTS9" s="572"/>
      <c r="GTT9" s="572"/>
      <c r="GTU9" s="572"/>
      <c r="GTV9" s="573"/>
      <c r="GTW9" s="571"/>
      <c r="GTX9" s="572"/>
      <c r="GTY9" s="572"/>
      <c r="GTZ9" s="572"/>
      <c r="GUA9" s="572"/>
      <c r="GUB9" s="573"/>
      <c r="GUC9" s="571"/>
      <c r="GUD9" s="572"/>
      <c r="GUE9" s="572"/>
      <c r="GUF9" s="572"/>
      <c r="GUG9" s="572"/>
      <c r="GUH9" s="573"/>
      <c r="GUI9" s="571"/>
      <c r="GUJ9" s="572"/>
      <c r="GUK9" s="572"/>
      <c r="GUL9" s="572"/>
      <c r="GUM9" s="572"/>
      <c r="GUN9" s="573"/>
      <c r="GUO9" s="571"/>
      <c r="GUP9" s="572"/>
      <c r="GUQ9" s="572"/>
      <c r="GUR9" s="572"/>
      <c r="GUS9" s="572"/>
      <c r="GUT9" s="573"/>
      <c r="GUU9" s="571"/>
      <c r="GUV9" s="572"/>
      <c r="GUW9" s="572"/>
      <c r="GUX9" s="572"/>
      <c r="GUY9" s="572"/>
      <c r="GUZ9" s="573"/>
      <c r="GVA9" s="571"/>
      <c r="GVB9" s="572"/>
      <c r="GVC9" s="572"/>
      <c r="GVD9" s="572"/>
      <c r="GVE9" s="572"/>
      <c r="GVF9" s="573"/>
      <c r="GVG9" s="571"/>
      <c r="GVH9" s="572"/>
      <c r="GVI9" s="572"/>
      <c r="GVJ9" s="572"/>
      <c r="GVK9" s="572"/>
      <c r="GVL9" s="573"/>
      <c r="GVM9" s="571"/>
      <c r="GVN9" s="572"/>
      <c r="GVO9" s="572"/>
      <c r="GVP9" s="572"/>
      <c r="GVQ9" s="572"/>
      <c r="GVR9" s="573"/>
      <c r="GVS9" s="571"/>
      <c r="GVT9" s="572"/>
      <c r="GVU9" s="572"/>
      <c r="GVV9" s="572"/>
      <c r="GVW9" s="572"/>
      <c r="GVX9" s="573"/>
      <c r="GVY9" s="571"/>
      <c r="GVZ9" s="572"/>
      <c r="GWA9" s="572"/>
      <c r="GWB9" s="572"/>
      <c r="GWC9" s="572"/>
      <c r="GWD9" s="573"/>
      <c r="GWE9" s="571"/>
      <c r="GWF9" s="572"/>
      <c r="GWG9" s="572"/>
      <c r="GWH9" s="572"/>
      <c r="GWI9" s="572"/>
      <c r="GWJ9" s="573"/>
      <c r="GWK9" s="571"/>
      <c r="GWL9" s="572"/>
      <c r="GWM9" s="572"/>
      <c r="GWN9" s="572"/>
      <c r="GWO9" s="572"/>
      <c r="GWP9" s="573"/>
      <c r="GWQ9" s="571"/>
      <c r="GWR9" s="572"/>
      <c r="GWS9" s="572"/>
      <c r="GWT9" s="572"/>
      <c r="GWU9" s="572"/>
      <c r="GWV9" s="573"/>
      <c r="GWW9" s="571"/>
      <c r="GWX9" s="572"/>
      <c r="GWY9" s="572"/>
      <c r="GWZ9" s="572"/>
      <c r="GXA9" s="572"/>
      <c r="GXB9" s="573"/>
      <c r="GXC9" s="571"/>
      <c r="GXD9" s="572"/>
      <c r="GXE9" s="572"/>
      <c r="GXF9" s="572"/>
      <c r="GXG9" s="572"/>
      <c r="GXH9" s="573"/>
      <c r="GXI9" s="571"/>
      <c r="GXJ9" s="572"/>
      <c r="GXK9" s="572"/>
      <c r="GXL9" s="572"/>
      <c r="GXM9" s="572"/>
      <c r="GXN9" s="573"/>
      <c r="GXO9" s="571"/>
      <c r="GXP9" s="572"/>
      <c r="GXQ9" s="572"/>
      <c r="GXR9" s="572"/>
      <c r="GXS9" s="572"/>
      <c r="GXT9" s="573"/>
      <c r="GXU9" s="571"/>
      <c r="GXV9" s="572"/>
      <c r="GXW9" s="572"/>
      <c r="GXX9" s="572"/>
      <c r="GXY9" s="572"/>
      <c r="GXZ9" s="573"/>
      <c r="GYA9" s="571"/>
      <c r="GYB9" s="572"/>
      <c r="GYC9" s="572"/>
      <c r="GYD9" s="572"/>
      <c r="GYE9" s="572"/>
      <c r="GYF9" s="573"/>
      <c r="GYG9" s="571"/>
      <c r="GYH9" s="572"/>
      <c r="GYI9" s="572"/>
      <c r="GYJ9" s="572"/>
      <c r="GYK9" s="572"/>
      <c r="GYL9" s="573"/>
      <c r="GYM9" s="571"/>
      <c r="GYN9" s="572"/>
      <c r="GYO9" s="572"/>
      <c r="GYP9" s="572"/>
      <c r="GYQ9" s="572"/>
      <c r="GYR9" s="573"/>
      <c r="GYS9" s="571"/>
      <c r="GYT9" s="572"/>
      <c r="GYU9" s="572"/>
      <c r="GYV9" s="572"/>
      <c r="GYW9" s="572"/>
      <c r="GYX9" s="573"/>
      <c r="GYY9" s="571"/>
      <c r="GYZ9" s="572"/>
      <c r="GZA9" s="572"/>
      <c r="GZB9" s="572"/>
      <c r="GZC9" s="572"/>
      <c r="GZD9" s="573"/>
      <c r="GZE9" s="571"/>
      <c r="GZF9" s="572"/>
      <c r="GZG9" s="572"/>
      <c r="GZH9" s="572"/>
      <c r="GZI9" s="572"/>
      <c r="GZJ9" s="573"/>
      <c r="GZK9" s="571"/>
      <c r="GZL9" s="572"/>
      <c r="GZM9" s="572"/>
      <c r="GZN9" s="572"/>
      <c r="GZO9" s="572"/>
      <c r="GZP9" s="573"/>
      <c r="GZQ9" s="571"/>
      <c r="GZR9" s="572"/>
      <c r="GZS9" s="572"/>
      <c r="GZT9" s="572"/>
      <c r="GZU9" s="572"/>
      <c r="GZV9" s="573"/>
      <c r="GZW9" s="571"/>
      <c r="GZX9" s="572"/>
      <c r="GZY9" s="572"/>
      <c r="GZZ9" s="572"/>
      <c r="HAA9" s="572"/>
      <c r="HAB9" s="573"/>
      <c r="HAC9" s="571"/>
      <c r="HAD9" s="572"/>
      <c r="HAE9" s="572"/>
      <c r="HAF9" s="572"/>
      <c r="HAG9" s="572"/>
      <c r="HAH9" s="573"/>
      <c r="HAI9" s="571"/>
      <c r="HAJ9" s="572"/>
      <c r="HAK9" s="572"/>
      <c r="HAL9" s="572"/>
      <c r="HAM9" s="572"/>
      <c r="HAN9" s="573"/>
      <c r="HAO9" s="571"/>
      <c r="HAP9" s="572"/>
      <c r="HAQ9" s="572"/>
      <c r="HAR9" s="572"/>
      <c r="HAS9" s="572"/>
      <c r="HAT9" s="573"/>
      <c r="HAU9" s="571"/>
      <c r="HAV9" s="572"/>
      <c r="HAW9" s="572"/>
      <c r="HAX9" s="572"/>
      <c r="HAY9" s="572"/>
      <c r="HAZ9" s="573"/>
      <c r="HBA9" s="571"/>
      <c r="HBB9" s="572"/>
      <c r="HBC9" s="572"/>
      <c r="HBD9" s="572"/>
      <c r="HBE9" s="572"/>
      <c r="HBF9" s="573"/>
      <c r="HBG9" s="571"/>
      <c r="HBH9" s="572"/>
      <c r="HBI9" s="572"/>
      <c r="HBJ9" s="572"/>
      <c r="HBK9" s="572"/>
      <c r="HBL9" s="573"/>
      <c r="HBM9" s="571"/>
      <c r="HBN9" s="572"/>
      <c r="HBO9" s="572"/>
      <c r="HBP9" s="572"/>
      <c r="HBQ9" s="572"/>
      <c r="HBR9" s="573"/>
      <c r="HBS9" s="571"/>
      <c r="HBT9" s="572"/>
      <c r="HBU9" s="572"/>
      <c r="HBV9" s="572"/>
      <c r="HBW9" s="572"/>
      <c r="HBX9" s="573"/>
      <c r="HBY9" s="571"/>
      <c r="HBZ9" s="572"/>
      <c r="HCA9" s="572"/>
      <c r="HCB9" s="572"/>
      <c r="HCC9" s="572"/>
      <c r="HCD9" s="573"/>
      <c r="HCE9" s="571"/>
      <c r="HCF9" s="572"/>
      <c r="HCG9" s="572"/>
      <c r="HCH9" s="572"/>
      <c r="HCI9" s="572"/>
      <c r="HCJ9" s="573"/>
      <c r="HCK9" s="571"/>
      <c r="HCL9" s="572"/>
      <c r="HCM9" s="572"/>
      <c r="HCN9" s="572"/>
      <c r="HCO9" s="572"/>
      <c r="HCP9" s="573"/>
      <c r="HCQ9" s="571"/>
      <c r="HCR9" s="572"/>
      <c r="HCS9" s="572"/>
      <c r="HCT9" s="572"/>
      <c r="HCU9" s="572"/>
      <c r="HCV9" s="573"/>
      <c r="HCW9" s="571"/>
      <c r="HCX9" s="572"/>
      <c r="HCY9" s="572"/>
      <c r="HCZ9" s="572"/>
      <c r="HDA9" s="572"/>
      <c r="HDB9" s="573"/>
      <c r="HDC9" s="571"/>
      <c r="HDD9" s="572"/>
      <c r="HDE9" s="572"/>
      <c r="HDF9" s="572"/>
      <c r="HDG9" s="572"/>
      <c r="HDH9" s="573"/>
      <c r="HDI9" s="571"/>
      <c r="HDJ9" s="572"/>
      <c r="HDK9" s="572"/>
      <c r="HDL9" s="572"/>
      <c r="HDM9" s="572"/>
      <c r="HDN9" s="573"/>
      <c r="HDO9" s="571"/>
      <c r="HDP9" s="572"/>
      <c r="HDQ9" s="572"/>
      <c r="HDR9" s="572"/>
      <c r="HDS9" s="572"/>
      <c r="HDT9" s="573"/>
      <c r="HDU9" s="571"/>
      <c r="HDV9" s="572"/>
      <c r="HDW9" s="572"/>
      <c r="HDX9" s="572"/>
      <c r="HDY9" s="572"/>
      <c r="HDZ9" s="573"/>
      <c r="HEA9" s="571"/>
      <c r="HEB9" s="572"/>
      <c r="HEC9" s="572"/>
      <c r="HED9" s="572"/>
      <c r="HEE9" s="572"/>
      <c r="HEF9" s="573"/>
      <c r="HEG9" s="571"/>
      <c r="HEH9" s="572"/>
      <c r="HEI9" s="572"/>
      <c r="HEJ9" s="572"/>
      <c r="HEK9" s="572"/>
      <c r="HEL9" s="573"/>
      <c r="HEM9" s="571"/>
      <c r="HEN9" s="572"/>
      <c r="HEO9" s="572"/>
      <c r="HEP9" s="572"/>
      <c r="HEQ9" s="572"/>
      <c r="HER9" s="573"/>
      <c r="HES9" s="571"/>
      <c r="HET9" s="572"/>
      <c r="HEU9" s="572"/>
      <c r="HEV9" s="572"/>
      <c r="HEW9" s="572"/>
      <c r="HEX9" s="573"/>
      <c r="HEY9" s="571"/>
      <c r="HEZ9" s="572"/>
      <c r="HFA9" s="572"/>
      <c r="HFB9" s="572"/>
      <c r="HFC9" s="572"/>
      <c r="HFD9" s="573"/>
      <c r="HFE9" s="571"/>
      <c r="HFF9" s="572"/>
      <c r="HFG9" s="572"/>
      <c r="HFH9" s="572"/>
      <c r="HFI9" s="572"/>
      <c r="HFJ9" s="573"/>
      <c r="HFK9" s="571"/>
      <c r="HFL9" s="572"/>
      <c r="HFM9" s="572"/>
      <c r="HFN9" s="572"/>
      <c r="HFO9" s="572"/>
      <c r="HFP9" s="573"/>
      <c r="HFQ9" s="571"/>
      <c r="HFR9" s="572"/>
      <c r="HFS9" s="572"/>
      <c r="HFT9" s="572"/>
      <c r="HFU9" s="572"/>
      <c r="HFV9" s="573"/>
      <c r="HFW9" s="571"/>
      <c r="HFX9" s="572"/>
      <c r="HFY9" s="572"/>
      <c r="HFZ9" s="572"/>
      <c r="HGA9" s="572"/>
      <c r="HGB9" s="573"/>
      <c r="HGC9" s="571"/>
      <c r="HGD9" s="572"/>
      <c r="HGE9" s="572"/>
      <c r="HGF9" s="572"/>
      <c r="HGG9" s="572"/>
      <c r="HGH9" s="573"/>
      <c r="HGI9" s="571"/>
      <c r="HGJ9" s="572"/>
      <c r="HGK9" s="572"/>
      <c r="HGL9" s="572"/>
      <c r="HGM9" s="572"/>
      <c r="HGN9" s="573"/>
      <c r="HGO9" s="571"/>
      <c r="HGP9" s="572"/>
      <c r="HGQ9" s="572"/>
      <c r="HGR9" s="572"/>
      <c r="HGS9" s="572"/>
      <c r="HGT9" s="573"/>
      <c r="HGU9" s="571"/>
      <c r="HGV9" s="572"/>
      <c r="HGW9" s="572"/>
      <c r="HGX9" s="572"/>
      <c r="HGY9" s="572"/>
      <c r="HGZ9" s="573"/>
      <c r="HHA9" s="571"/>
      <c r="HHB9" s="572"/>
      <c r="HHC9" s="572"/>
      <c r="HHD9" s="572"/>
      <c r="HHE9" s="572"/>
      <c r="HHF9" s="573"/>
      <c r="HHG9" s="571"/>
      <c r="HHH9" s="572"/>
      <c r="HHI9" s="572"/>
      <c r="HHJ9" s="572"/>
      <c r="HHK9" s="572"/>
      <c r="HHL9" s="573"/>
      <c r="HHM9" s="571"/>
      <c r="HHN9" s="572"/>
      <c r="HHO9" s="572"/>
      <c r="HHP9" s="572"/>
      <c r="HHQ9" s="572"/>
      <c r="HHR9" s="573"/>
      <c r="HHS9" s="571"/>
      <c r="HHT9" s="572"/>
      <c r="HHU9" s="572"/>
      <c r="HHV9" s="572"/>
      <c r="HHW9" s="572"/>
      <c r="HHX9" s="573"/>
      <c r="HHY9" s="571"/>
      <c r="HHZ9" s="572"/>
      <c r="HIA9" s="572"/>
      <c r="HIB9" s="572"/>
      <c r="HIC9" s="572"/>
      <c r="HID9" s="573"/>
      <c r="HIE9" s="571"/>
      <c r="HIF9" s="572"/>
      <c r="HIG9" s="572"/>
      <c r="HIH9" s="572"/>
      <c r="HII9" s="572"/>
      <c r="HIJ9" s="573"/>
      <c r="HIK9" s="571"/>
      <c r="HIL9" s="572"/>
      <c r="HIM9" s="572"/>
      <c r="HIN9" s="572"/>
      <c r="HIO9" s="572"/>
      <c r="HIP9" s="573"/>
      <c r="HIQ9" s="571"/>
      <c r="HIR9" s="572"/>
      <c r="HIS9" s="572"/>
      <c r="HIT9" s="572"/>
      <c r="HIU9" s="572"/>
      <c r="HIV9" s="573"/>
      <c r="HIW9" s="571"/>
      <c r="HIX9" s="572"/>
      <c r="HIY9" s="572"/>
      <c r="HIZ9" s="572"/>
      <c r="HJA9" s="572"/>
      <c r="HJB9" s="573"/>
      <c r="HJC9" s="571"/>
      <c r="HJD9" s="572"/>
      <c r="HJE9" s="572"/>
      <c r="HJF9" s="572"/>
      <c r="HJG9" s="572"/>
      <c r="HJH9" s="573"/>
      <c r="HJI9" s="571"/>
      <c r="HJJ9" s="572"/>
      <c r="HJK9" s="572"/>
      <c r="HJL9" s="572"/>
      <c r="HJM9" s="572"/>
      <c r="HJN9" s="573"/>
      <c r="HJO9" s="571"/>
      <c r="HJP9" s="572"/>
      <c r="HJQ9" s="572"/>
      <c r="HJR9" s="572"/>
      <c r="HJS9" s="572"/>
      <c r="HJT9" s="573"/>
      <c r="HJU9" s="571"/>
      <c r="HJV9" s="572"/>
      <c r="HJW9" s="572"/>
      <c r="HJX9" s="572"/>
      <c r="HJY9" s="572"/>
      <c r="HJZ9" s="573"/>
      <c r="HKA9" s="571"/>
      <c r="HKB9" s="572"/>
      <c r="HKC9" s="572"/>
      <c r="HKD9" s="572"/>
      <c r="HKE9" s="572"/>
      <c r="HKF9" s="573"/>
      <c r="HKG9" s="571"/>
      <c r="HKH9" s="572"/>
      <c r="HKI9" s="572"/>
      <c r="HKJ9" s="572"/>
      <c r="HKK9" s="572"/>
      <c r="HKL9" s="573"/>
      <c r="HKM9" s="571"/>
      <c r="HKN9" s="572"/>
      <c r="HKO9" s="572"/>
      <c r="HKP9" s="572"/>
      <c r="HKQ9" s="572"/>
      <c r="HKR9" s="573"/>
      <c r="HKS9" s="571"/>
      <c r="HKT9" s="572"/>
      <c r="HKU9" s="572"/>
      <c r="HKV9" s="572"/>
      <c r="HKW9" s="572"/>
      <c r="HKX9" s="573"/>
      <c r="HKY9" s="571"/>
      <c r="HKZ9" s="572"/>
      <c r="HLA9" s="572"/>
      <c r="HLB9" s="572"/>
      <c r="HLC9" s="572"/>
      <c r="HLD9" s="573"/>
      <c r="HLE9" s="571"/>
      <c r="HLF9" s="572"/>
      <c r="HLG9" s="572"/>
      <c r="HLH9" s="572"/>
      <c r="HLI9" s="572"/>
      <c r="HLJ9" s="573"/>
      <c r="HLK9" s="571"/>
      <c r="HLL9" s="572"/>
      <c r="HLM9" s="572"/>
      <c r="HLN9" s="572"/>
      <c r="HLO9" s="572"/>
      <c r="HLP9" s="573"/>
      <c r="HLQ9" s="571"/>
      <c r="HLR9" s="572"/>
      <c r="HLS9" s="572"/>
      <c r="HLT9" s="572"/>
      <c r="HLU9" s="572"/>
      <c r="HLV9" s="573"/>
      <c r="HLW9" s="571"/>
      <c r="HLX9" s="572"/>
      <c r="HLY9" s="572"/>
      <c r="HLZ9" s="572"/>
      <c r="HMA9" s="572"/>
      <c r="HMB9" s="573"/>
      <c r="HMC9" s="571"/>
      <c r="HMD9" s="572"/>
      <c r="HME9" s="572"/>
      <c r="HMF9" s="572"/>
      <c r="HMG9" s="572"/>
      <c r="HMH9" s="573"/>
      <c r="HMI9" s="571"/>
      <c r="HMJ9" s="572"/>
      <c r="HMK9" s="572"/>
      <c r="HML9" s="572"/>
      <c r="HMM9" s="572"/>
      <c r="HMN9" s="573"/>
      <c r="HMO9" s="571"/>
      <c r="HMP9" s="572"/>
      <c r="HMQ9" s="572"/>
      <c r="HMR9" s="572"/>
      <c r="HMS9" s="572"/>
      <c r="HMT9" s="573"/>
      <c r="HMU9" s="571"/>
      <c r="HMV9" s="572"/>
      <c r="HMW9" s="572"/>
      <c r="HMX9" s="572"/>
      <c r="HMY9" s="572"/>
      <c r="HMZ9" s="573"/>
      <c r="HNA9" s="571"/>
      <c r="HNB9" s="572"/>
      <c r="HNC9" s="572"/>
      <c r="HND9" s="572"/>
      <c r="HNE9" s="572"/>
      <c r="HNF9" s="573"/>
      <c r="HNG9" s="571"/>
      <c r="HNH9" s="572"/>
      <c r="HNI9" s="572"/>
      <c r="HNJ9" s="572"/>
      <c r="HNK9" s="572"/>
      <c r="HNL9" s="573"/>
      <c r="HNM9" s="571"/>
      <c r="HNN9" s="572"/>
      <c r="HNO9" s="572"/>
      <c r="HNP9" s="572"/>
      <c r="HNQ9" s="572"/>
      <c r="HNR9" s="573"/>
      <c r="HNS9" s="571"/>
      <c r="HNT9" s="572"/>
      <c r="HNU9" s="572"/>
      <c r="HNV9" s="572"/>
      <c r="HNW9" s="572"/>
      <c r="HNX9" s="573"/>
      <c r="HNY9" s="571"/>
      <c r="HNZ9" s="572"/>
      <c r="HOA9" s="572"/>
      <c r="HOB9" s="572"/>
      <c r="HOC9" s="572"/>
      <c r="HOD9" s="573"/>
      <c r="HOE9" s="571"/>
      <c r="HOF9" s="572"/>
      <c r="HOG9" s="572"/>
      <c r="HOH9" s="572"/>
      <c r="HOI9" s="572"/>
      <c r="HOJ9" s="573"/>
      <c r="HOK9" s="571"/>
      <c r="HOL9" s="572"/>
      <c r="HOM9" s="572"/>
      <c r="HON9" s="572"/>
      <c r="HOO9" s="572"/>
      <c r="HOP9" s="573"/>
      <c r="HOQ9" s="571"/>
      <c r="HOR9" s="572"/>
      <c r="HOS9" s="572"/>
      <c r="HOT9" s="572"/>
      <c r="HOU9" s="572"/>
      <c r="HOV9" s="573"/>
      <c r="HOW9" s="571"/>
      <c r="HOX9" s="572"/>
      <c r="HOY9" s="572"/>
      <c r="HOZ9" s="572"/>
      <c r="HPA9" s="572"/>
      <c r="HPB9" s="573"/>
      <c r="HPC9" s="571"/>
      <c r="HPD9" s="572"/>
      <c r="HPE9" s="572"/>
      <c r="HPF9" s="572"/>
      <c r="HPG9" s="572"/>
      <c r="HPH9" s="573"/>
      <c r="HPI9" s="571"/>
      <c r="HPJ9" s="572"/>
      <c r="HPK9" s="572"/>
      <c r="HPL9" s="572"/>
      <c r="HPM9" s="572"/>
      <c r="HPN9" s="573"/>
      <c r="HPO9" s="571"/>
      <c r="HPP9" s="572"/>
      <c r="HPQ9" s="572"/>
      <c r="HPR9" s="572"/>
      <c r="HPS9" s="572"/>
      <c r="HPT9" s="573"/>
      <c r="HPU9" s="571"/>
      <c r="HPV9" s="572"/>
      <c r="HPW9" s="572"/>
      <c r="HPX9" s="572"/>
      <c r="HPY9" s="572"/>
      <c r="HPZ9" s="573"/>
      <c r="HQA9" s="571"/>
      <c r="HQB9" s="572"/>
      <c r="HQC9" s="572"/>
      <c r="HQD9" s="572"/>
      <c r="HQE9" s="572"/>
      <c r="HQF9" s="573"/>
      <c r="HQG9" s="571"/>
      <c r="HQH9" s="572"/>
      <c r="HQI9" s="572"/>
      <c r="HQJ9" s="572"/>
      <c r="HQK9" s="572"/>
      <c r="HQL9" s="573"/>
      <c r="HQM9" s="571"/>
      <c r="HQN9" s="572"/>
      <c r="HQO9" s="572"/>
      <c r="HQP9" s="572"/>
      <c r="HQQ9" s="572"/>
      <c r="HQR9" s="573"/>
      <c r="HQS9" s="571"/>
      <c r="HQT9" s="572"/>
      <c r="HQU9" s="572"/>
      <c r="HQV9" s="572"/>
      <c r="HQW9" s="572"/>
      <c r="HQX9" s="573"/>
      <c r="HQY9" s="571"/>
      <c r="HQZ9" s="572"/>
      <c r="HRA9" s="572"/>
      <c r="HRB9" s="572"/>
      <c r="HRC9" s="572"/>
      <c r="HRD9" s="573"/>
      <c r="HRE9" s="571"/>
      <c r="HRF9" s="572"/>
      <c r="HRG9" s="572"/>
      <c r="HRH9" s="572"/>
      <c r="HRI9" s="572"/>
      <c r="HRJ9" s="573"/>
      <c r="HRK9" s="571"/>
      <c r="HRL9" s="572"/>
      <c r="HRM9" s="572"/>
      <c r="HRN9" s="572"/>
      <c r="HRO9" s="572"/>
      <c r="HRP9" s="573"/>
      <c r="HRQ9" s="571"/>
      <c r="HRR9" s="572"/>
      <c r="HRS9" s="572"/>
      <c r="HRT9" s="572"/>
      <c r="HRU9" s="572"/>
      <c r="HRV9" s="573"/>
      <c r="HRW9" s="571"/>
      <c r="HRX9" s="572"/>
      <c r="HRY9" s="572"/>
      <c r="HRZ9" s="572"/>
      <c r="HSA9" s="572"/>
      <c r="HSB9" s="573"/>
      <c r="HSC9" s="571"/>
      <c r="HSD9" s="572"/>
      <c r="HSE9" s="572"/>
      <c r="HSF9" s="572"/>
      <c r="HSG9" s="572"/>
      <c r="HSH9" s="573"/>
      <c r="HSI9" s="571"/>
      <c r="HSJ9" s="572"/>
      <c r="HSK9" s="572"/>
      <c r="HSL9" s="572"/>
      <c r="HSM9" s="572"/>
      <c r="HSN9" s="573"/>
      <c r="HSO9" s="571"/>
      <c r="HSP9" s="572"/>
      <c r="HSQ9" s="572"/>
      <c r="HSR9" s="572"/>
      <c r="HSS9" s="572"/>
      <c r="HST9" s="573"/>
      <c r="HSU9" s="571"/>
      <c r="HSV9" s="572"/>
      <c r="HSW9" s="572"/>
      <c r="HSX9" s="572"/>
      <c r="HSY9" s="572"/>
      <c r="HSZ9" s="573"/>
      <c r="HTA9" s="571"/>
      <c r="HTB9" s="572"/>
      <c r="HTC9" s="572"/>
      <c r="HTD9" s="572"/>
      <c r="HTE9" s="572"/>
      <c r="HTF9" s="573"/>
      <c r="HTG9" s="571"/>
      <c r="HTH9" s="572"/>
      <c r="HTI9" s="572"/>
      <c r="HTJ9" s="572"/>
      <c r="HTK9" s="572"/>
      <c r="HTL9" s="573"/>
      <c r="HTM9" s="571"/>
      <c r="HTN9" s="572"/>
      <c r="HTO9" s="572"/>
      <c r="HTP9" s="572"/>
      <c r="HTQ9" s="572"/>
      <c r="HTR9" s="573"/>
      <c r="HTS9" s="571"/>
      <c r="HTT9" s="572"/>
      <c r="HTU9" s="572"/>
      <c r="HTV9" s="572"/>
      <c r="HTW9" s="572"/>
      <c r="HTX9" s="573"/>
      <c r="HTY9" s="571"/>
      <c r="HTZ9" s="572"/>
      <c r="HUA9" s="572"/>
      <c r="HUB9" s="572"/>
      <c r="HUC9" s="572"/>
      <c r="HUD9" s="573"/>
      <c r="HUE9" s="571"/>
      <c r="HUF9" s="572"/>
      <c r="HUG9" s="572"/>
      <c r="HUH9" s="572"/>
      <c r="HUI9" s="572"/>
      <c r="HUJ9" s="573"/>
      <c r="HUK9" s="571"/>
      <c r="HUL9" s="572"/>
      <c r="HUM9" s="572"/>
      <c r="HUN9" s="572"/>
      <c r="HUO9" s="572"/>
      <c r="HUP9" s="573"/>
      <c r="HUQ9" s="571"/>
      <c r="HUR9" s="572"/>
      <c r="HUS9" s="572"/>
      <c r="HUT9" s="572"/>
      <c r="HUU9" s="572"/>
      <c r="HUV9" s="573"/>
      <c r="HUW9" s="571"/>
      <c r="HUX9" s="572"/>
      <c r="HUY9" s="572"/>
      <c r="HUZ9" s="572"/>
      <c r="HVA9" s="572"/>
      <c r="HVB9" s="573"/>
      <c r="HVC9" s="571"/>
      <c r="HVD9" s="572"/>
      <c r="HVE9" s="572"/>
      <c r="HVF9" s="572"/>
      <c r="HVG9" s="572"/>
      <c r="HVH9" s="573"/>
      <c r="HVI9" s="571"/>
      <c r="HVJ9" s="572"/>
      <c r="HVK9" s="572"/>
      <c r="HVL9" s="572"/>
      <c r="HVM9" s="572"/>
      <c r="HVN9" s="573"/>
      <c r="HVO9" s="571"/>
      <c r="HVP9" s="572"/>
      <c r="HVQ9" s="572"/>
      <c r="HVR9" s="572"/>
      <c r="HVS9" s="572"/>
      <c r="HVT9" s="573"/>
      <c r="HVU9" s="571"/>
      <c r="HVV9" s="572"/>
      <c r="HVW9" s="572"/>
      <c r="HVX9" s="572"/>
      <c r="HVY9" s="572"/>
      <c r="HVZ9" s="573"/>
      <c r="HWA9" s="571"/>
      <c r="HWB9" s="572"/>
      <c r="HWC9" s="572"/>
      <c r="HWD9" s="572"/>
      <c r="HWE9" s="572"/>
      <c r="HWF9" s="573"/>
      <c r="HWG9" s="571"/>
      <c r="HWH9" s="572"/>
      <c r="HWI9" s="572"/>
      <c r="HWJ9" s="572"/>
      <c r="HWK9" s="572"/>
      <c r="HWL9" s="573"/>
      <c r="HWM9" s="571"/>
      <c r="HWN9" s="572"/>
      <c r="HWO9" s="572"/>
      <c r="HWP9" s="572"/>
      <c r="HWQ9" s="572"/>
      <c r="HWR9" s="573"/>
      <c r="HWS9" s="571"/>
      <c r="HWT9" s="572"/>
      <c r="HWU9" s="572"/>
      <c r="HWV9" s="572"/>
      <c r="HWW9" s="572"/>
      <c r="HWX9" s="573"/>
      <c r="HWY9" s="571"/>
      <c r="HWZ9" s="572"/>
      <c r="HXA9" s="572"/>
      <c r="HXB9" s="572"/>
      <c r="HXC9" s="572"/>
      <c r="HXD9" s="573"/>
      <c r="HXE9" s="571"/>
      <c r="HXF9" s="572"/>
      <c r="HXG9" s="572"/>
      <c r="HXH9" s="572"/>
      <c r="HXI9" s="572"/>
      <c r="HXJ9" s="573"/>
      <c r="HXK9" s="571"/>
      <c r="HXL9" s="572"/>
      <c r="HXM9" s="572"/>
      <c r="HXN9" s="572"/>
      <c r="HXO9" s="572"/>
      <c r="HXP9" s="573"/>
      <c r="HXQ9" s="571"/>
      <c r="HXR9" s="572"/>
      <c r="HXS9" s="572"/>
      <c r="HXT9" s="572"/>
      <c r="HXU9" s="572"/>
      <c r="HXV9" s="573"/>
      <c r="HXW9" s="571"/>
      <c r="HXX9" s="572"/>
      <c r="HXY9" s="572"/>
      <c r="HXZ9" s="572"/>
      <c r="HYA9" s="572"/>
      <c r="HYB9" s="573"/>
      <c r="HYC9" s="571"/>
      <c r="HYD9" s="572"/>
      <c r="HYE9" s="572"/>
      <c r="HYF9" s="572"/>
      <c r="HYG9" s="572"/>
      <c r="HYH9" s="573"/>
      <c r="HYI9" s="571"/>
      <c r="HYJ9" s="572"/>
      <c r="HYK9" s="572"/>
      <c r="HYL9" s="572"/>
      <c r="HYM9" s="572"/>
      <c r="HYN9" s="573"/>
      <c r="HYO9" s="571"/>
      <c r="HYP9" s="572"/>
      <c r="HYQ9" s="572"/>
      <c r="HYR9" s="572"/>
      <c r="HYS9" s="572"/>
      <c r="HYT9" s="573"/>
      <c r="HYU9" s="571"/>
      <c r="HYV9" s="572"/>
      <c r="HYW9" s="572"/>
      <c r="HYX9" s="572"/>
      <c r="HYY9" s="572"/>
      <c r="HYZ9" s="573"/>
      <c r="HZA9" s="571"/>
      <c r="HZB9" s="572"/>
      <c r="HZC9" s="572"/>
      <c r="HZD9" s="572"/>
      <c r="HZE9" s="572"/>
      <c r="HZF9" s="573"/>
      <c r="HZG9" s="571"/>
      <c r="HZH9" s="572"/>
      <c r="HZI9" s="572"/>
      <c r="HZJ9" s="572"/>
      <c r="HZK9" s="572"/>
      <c r="HZL9" s="573"/>
      <c r="HZM9" s="571"/>
      <c r="HZN9" s="572"/>
      <c r="HZO9" s="572"/>
      <c r="HZP9" s="572"/>
      <c r="HZQ9" s="572"/>
      <c r="HZR9" s="573"/>
      <c r="HZS9" s="571"/>
      <c r="HZT9" s="572"/>
      <c r="HZU9" s="572"/>
      <c r="HZV9" s="572"/>
      <c r="HZW9" s="572"/>
      <c r="HZX9" s="573"/>
      <c r="HZY9" s="571"/>
      <c r="HZZ9" s="572"/>
      <c r="IAA9" s="572"/>
      <c r="IAB9" s="572"/>
      <c r="IAC9" s="572"/>
      <c r="IAD9" s="573"/>
      <c r="IAE9" s="571"/>
      <c r="IAF9" s="572"/>
      <c r="IAG9" s="572"/>
      <c r="IAH9" s="572"/>
      <c r="IAI9" s="572"/>
      <c r="IAJ9" s="573"/>
      <c r="IAK9" s="571"/>
      <c r="IAL9" s="572"/>
      <c r="IAM9" s="572"/>
      <c r="IAN9" s="572"/>
      <c r="IAO9" s="572"/>
      <c r="IAP9" s="573"/>
      <c r="IAQ9" s="571"/>
      <c r="IAR9" s="572"/>
      <c r="IAS9" s="572"/>
      <c r="IAT9" s="572"/>
      <c r="IAU9" s="572"/>
      <c r="IAV9" s="573"/>
      <c r="IAW9" s="571"/>
      <c r="IAX9" s="572"/>
      <c r="IAY9" s="572"/>
      <c r="IAZ9" s="572"/>
      <c r="IBA9" s="572"/>
      <c r="IBB9" s="573"/>
      <c r="IBC9" s="571"/>
      <c r="IBD9" s="572"/>
      <c r="IBE9" s="572"/>
      <c r="IBF9" s="572"/>
      <c r="IBG9" s="572"/>
      <c r="IBH9" s="573"/>
      <c r="IBI9" s="571"/>
      <c r="IBJ9" s="572"/>
      <c r="IBK9" s="572"/>
      <c r="IBL9" s="572"/>
      <c r="IBM9" s="572"/>
      <c r="IBN9" s="573"/>
      <c r="IBO9" s="571"/>
      <c r="IBP9" s="572"/>
      <c r="IBQ9" s="572"/>
      <c r="IBR9" s="572"/>
      <c r="IBS9" s="572"/>
      <c r="IBT9" s="573"/>
      <c r="IBU9" s="571"/>
      <c r="IBV9" s="572"/>
      <c r="IBW9" s="572"/>
      <c r="IBX9" s="572"/>
      <c r="IBY9" s="572"/>
      <c r="IBZ9" s="573"/>
      <c r="ICA9" s="571"/>
      <c r="ICB9" s="572"/>
      <c r="ICC9" s="572"/>
      <c r="ICD9" s="572"/>
      <c r="ICE9" s="572"/>
      <c r="ICF9" s="573"/>
      <c r="ICG9" s="571"/>
      <c r="ICH9" s="572"/>
      <c r="ICI9" s="572"/>
      <c r="ICJ9" s="572"/>
      <c r="ICK9" s="572"/>
      <c r="ICL9" s="573"/>
      <c r="ICM9" s="571"/>
      <c r="ICN9" s="572"/>
      <c r="ICO9" s="572"/>
      <c r="ICP9" s="572"/>
      <c r="ICQ9" s="572"/>
      <c r="ICR9" s="573"/>
      <c r="ICS9" s="571"/>
      <c r="ICT9" s="572"/>
      <c r="ICU9" s="572"/>
      <c r="ICV9" s="572"/>
      <c r="ICW9" s="572"/>
      <c r="ICX9" s="573"/>
      <c r="ICY9" s="571"/>
      <c r="ICZ9" s="572"/>
      <c r="IDA9" s="572"/>
      <c r="IDB9" s="572"/>
      <c r="IDC9" s="572"/>
      <c r="IDD9" s="573"/>
      <c r="IDE9" s="571"/>
      <c r="IDF9" s="572"/>
      <c r="IDG9" s="572"/>
      <c r="IDH9" s="572"/>
      <c r="IDI9" s="572"/>
      <c r="IDJ9" s="573"/>
      <c r="IDK9" s="571"/>
      <c r="IDL9" s="572"/>
      <c r="IDM9" s="572"/>
      <c r="IDN9" s="572"/>
      <c r="IDO9" s="572"/>
      <c r="IDP9" s="573"/>
      <c r="IDQ9" s="571"/>
      <c r="IDR9" s="572"/>
      <c r="IDS9" s="572"/>
      <c r="IDT9" s="572"/>
      <c r="IDU9" s="572"/>
      <c r="IDV9" s="573"/>
      <c r="IDW9" s="571"/>
      <c r="IDX9" s="572"/>
      <c r="IDY9" s="572"/>
      <c r="IDZ9" s="572"/>
      <c r="IEA9" s="572"/>
      <c r="IEB9" s="573"/>
      <c r="IEC9" s="571"/>
      <c r="IED9" s="572"/>
      <c r="IEE9" s="572"/>
      <c r="IEF9" s="572"/>
      <c r="IEG9" s="572"/>
      <c r="IEH9" s="573"/>
      <c r="IEI9" s="571"/>
      <c r="IEJ9" s="572"/>
      <c r="IEK9" s="572"/>
      <c r="IEL9" s="572"/>
      <c r="IEM9" s="572"/>
      <c r="IEN9" s="573"/>
      <c r="IEO9" s="571"/>
      <c r="IEP9" s="572"/>
      <c r="IEQ9" s="572"/>
      <c r="IER9" s="572"/>
      <c r="IES9" s="572"/>
      <c r="IET9" s="573"/>
      <c r="IEU9" s="571"/>
      <c r="IEV9" s="572"/>
      <c r="IEW9" s="572"/>
      <c r="IEX9" s="572"/>
      <c r="IEY9" s="572"/>
      <c r="IEZ9" s="573"/>
      <c r="IFA9" s="571"/>
      <c r="IFB9" s="572"/>
      <c r="IFC9" s="572"/>
      <c r="IFD9" s="572"/>
      <c r="IFE9" s="572"/>
      <c r="IFF9" s="573"/>
      <c r="IFG9" s="571"/>
      <c r="IFH9" s="572"/>
      <c r="IFI9" s="572"/>
      <c r="IFJ9" s="572"/>
      <c r="IFK9" s="572"/>
      <c r="IFL9" s="573"/>
      <c r="IFM9" s="571"/>
      <c r="IFN9" s="572"/>
      <c r="IFO9" s="572"/>
      <c r="IFP9" s="572"/>
      <c r="IFQ9" s="572"/>
      <c r="IFR9" s="573"/>
      <c r="IFS9" s="571"/>
      <c r="IFT9" s="572"/>
      <c r="IFU9" s="572"/>
      <c r="IFV9" s="572"/>
      <c r="IFW9" s="572"/>
      <c r="IFX9" s="573"/>
      <c r="IFY9" s="571"/>
      <c r="IFZ9" s="572"/>
      <c r="IGA9" s="572"/>
      <c r="IGB9" s="572"/>
      <c r="IGC9" s="572"/>
      <c r="IGD9" s="573"/>
      <c r="IGE9" s="571"/>
      <c r="IGF9" s="572"/>
      <c r="IGG9" s="572"/>
      <c r="IGH9" s="572"/>
      <c r="IGI9" s="572"/>
      <c r="IGJ9" s="573"/>
      <c r="IGK9" s="571"/>
      <c r="IGL9" s="572"/>
      <c r="IGM9" s="572"/>
      <c r="IGN9" s="572"/>
      <c r="IGO9" s="572"/>
      <c r="IGP9" s="573"/>
      <c r="IGQ9" s="571"/>
      <c r="IGR9" s="572"/>
      <c r="IGS9" s="572"/>
      <c r="IGT9" s="572"/>
      <c r="IGU9" s="572"/>
      <c r="IGV9" s="573"/>
      <c r="IGW9" s="571"/>
      <c r="IGX9" s="572"/>
      <c r="IGY9" s="572"/>
      <c r="IGZ9" s="572"/>
      <c r="IHA9" s="572"/>
      <c r="IHB9" s="573"/>
      <c r="IHC9" s="571"/>
      <c r="IHD9" s="572"/>
      <c r="IHE9" s="572"/>
      <c r="IHF9" s="572"/>
      <c r="IHG9" s="572"/>
      <c r="IHH9" s="573"/>
      <c r="IHI9" s="571"/>
      <c r="IHJ9" s="572"/>
      <c r="IHK9" s="572"/>
      <c r="IHL9" s="572"/>
      <c r="IHM9" s="572"/>
      <c r="IHN9" s="573"/>
      <c r="IHO9" s="571"/>
      <c r="IHP9" s="572"/>
      <c r="IHQ9" s="572"/>
      <c r="IHR9" s="572"/>
      <c r="IHS9" s="572"/>
      <c r="IHT9" s="573"/>
      <c r="IHU9" s="571"/>
      <c r="IHV9" s="572"/>
      <c r="IHW9" s="572"/>
      <c r="IHX9" s="572"/>
      <c r="IHY9" s="572"/>
      <c r="IHZ9" s="573"/>
      <c r="IIA9" s="571"/>
      <c r="IIB9" s="572"/>
      <c r="IIC9" s="572"/>
      <c r="IID9" s="572"/>
      <c r="IIE9" s="572"/>
      <c r="IIF9" s="573"/>
      <c r="IIG9" s="571"/>
      <c r="IIH9" s="572"/>
      <c r="III9" s="572"/>
      <c r="IIJ9" s="572"/>
      <c r="IIK9" s="572"/>
      <c r="IIL9" s="573"/>
      <c r="IIM9" s="571"/>
      <c r="IIN9" s="572"/>
      <c r="IIO9" s="572"/>
      <c r="IIP9" s="572"/>
      <c r="IIQ9" s="572"/>
      <c r="IIR9" s="573"/>
      <c r="IIS9" s="571"/>
      <c r="IIT9" s="572"/>
      <c r="IIU9" s="572"/>
      <c r="IIV9" s="572"/>
      <c r="IIW9" s="572"/>
      <c r="IIX9" s="573"/>
      <c r="IIY9" s="571"/>
      <c r="IIZ9" s="572"/>
      <c r="IJA9" s="572"/>
      <c r="IJB9" s="572"/>
      <c r="IJC9" s="572"/>
      <c r="IJD9" s="573"/>
      <c r="IJE9" s="571"/>
      <c r="IJF9" s="572"/>
      <c r="IJG9" s="572"/>
      <c r="IJH9" s="572"/>
      <c r="IJI9" s="572"/>
      <c r="IJJ9" s="573"/>
      <c r="IJK9" s="571"/>
      <c r="IJL9" s="572"/>
      <c r="IJM9" s="572"/>
      <c r="IJN9" s="572"/>
      <c r="IJO9" s="572"/>
      <c r="IJP9" s="573"/>
      <c r="IJQ9" s="571"/>
      <c r="IJR9" s="572"/>
      <c r="IJS9" s="572"/>
      <c r="IJT9" s="572"/>
      <c r="IJU9" s="572"/>
      <c r="IJV9" s="573"/>
      <c r="IJW9" s="571"/>
      <c r="IJX9" s="572"/>
      <c r="IJY9" s="572"/>
      <c r="IJZ9" s="572"/>
      <c r="IKA9" s="572"/>
      <c r="IKB9" s="573"/>
      <c r="IKC9" s="571"/>
      <c r="IKD9" s="572"/>
      <c r="IKE9" s="572"/>
      <c r="IKF9" s="572"/>
      <c r="IKG9" s="572"/>
      <c r="IKH9" s="573"/>
      <c r="IKI9" s="571"/>
      <c r="IKJ9" s="572"/>
      <c r="IKK9" s="572"/>
      <c r="IKL9" s="572"/>
      <c r="IKM9" s="572"/>
      <c r="IKN9" s="573"/>
      <c r="IKO9" s="571"/>
      <c r="IKP9" s="572"/>
      <c r="IKQ9" s="572"/>
      <c r="IKR9" s="572"/>
      <c r="IKS9" s="572"/>
      <c r="IKT9" s="573"/>
      <c r="IKU9" s="571"/>
      <c r="IKV9" s="572"/>
      <c r="IKW9" s="572"/>
      <c r="IKX9" s="572"/>
      <c r="IKY9" s="572"/>
      <c r="IKZ9" s="573"/>
      <c r="ILA9" s="571"/>
      <c r="ILB9" s="572"/>
      <c r="ILC9" s="572"/>
      <c r="ILD9" s="572"/>
      <c r="ILE9" s="572"/>
      <c r="ILF9" s="573"/>
      <c r="ILG9" s="571"/>
      <c r="ILH9" s="572"/>
      <c r="ILI9" s="572"/>
      <c r="ILJ9" s="572"/>
      <c r="ILK9" s="572"/>
      <c r="ILL9" s="573"/>
      <c r="ILM9" s="571"/>
      <c r="ILN9" s="572"/>
      <c r="ILO9" s="572"/>
      <c r="ILP9" s="572"/>
      <c r="ILQ9" s="572"/>
      <c r="ILR9" s="573"/>
      <c r="ILS9" s="571"/>
      <c r="ILT9" s="572"/>
      <c r="ILU9" s="572"/>
      <c r="ILV9" s="572"/>
      <c r="ILW9" s="572"/>
      <c r="ILX9" s="573"/>
      <c r="ILY9" s="571"/>
      <c r="ILZ9" s="572"/>
      <c r="IMA9" s="572"/>
      <c r="IMB9" s="572"/>
      <c r="IMC9" s="572"/>
      <c r="IMD9" s="573"/>
      <c r="IME9" s="571"/>
      <c r="IMF9" s="572"/>
      <c r="IMG9" s="572"/>
      <c r="IMH9" s="572"/>
      <c r="IMI9" s="572"/>
      <c r="IMJ9" s="573"/>
      <c r="IMK9" s="571"/>
      <c r="IML9" s="572"/>
      <c r="IMM9" s="572"/>
      <c r="IMN9" s="572"/>
      <c r="IMO9" s="572"/>
      <c r="IMP9" s="573"/>
      <c r="IMQ9" s="571"/>
      <c r="IMR9" s="572"/>
      <c r="IMS9" s="572"/>
      <c r="IMT9" s="572"/>
      <c r="IMU9" s="572"/>
      <c r="IMV9" s="573"/>
      <c r="IMW9" s="571"/>
      <c r="IMX9" s="572"/>
      <c r="IMY9" s="572"/>
      <c r="IMZ9" s="572"/>
      <c r="INA9" s="572"/>
      <c r="INB9" s="573"/>
      <c r="INC9" s="571"/>
      <c r="IND9" s="572"/>
      <c r="INE9" s="572"/>
      <c r="INF9" s="572"/>
      <c r="ING9" s="572"/>
      <c r="INH9" s="573"/>
      <c r="INI9" s="571"/>
      <c r="INJ9" s="572"/>
      <c r="INK9" s="572"/>
      <c r="INL9" s="572"/>
      <c r="INM9" s="572"/>
      <c r="INN9" s="573"/>
      <c r="INO9" s="571"/>
      <c r="INP9" s="572"/>
      <c r="INQ9" s="572"/>
      <c r="INR9" s="572"/>
      <c r="INS9" s="572"/>
      <c r="INT9" s="573"/>
      <c r="INU9" s="571"/>
      <c r="INV9" s="572"/>
      <c r="INW9" s="572"/>
      <c r="INX9" s="572"/>
      <c r="INY9" s="572"/>
      <c r="INZ9" s="573"/>
      <c r="IOA9" s="571"/>
      <c r="IOB9" s="572"/>
      <c r="IOC9" s="572"/>
      <c r="IOD9" s="572"/>
      <c r="IOE9" s="572"/>
      <c r="IOF9" s="573"/>
      <c r="IOG9" s="571"/>
      <c r="IOH9" s="572"/>
      <c r="IOI9" s="572"/>
      <c r="IOJ9" s="572"/>
      <c r="IOK9" s="572"/>
      <c r="IOL9" s="573"/>
      <c r="IOM9" s="571"/>
      <c r="ION9" s="572"/>
      <c r="IOO9" s="572"/>
      <c r="IOP9" s="572"/>
      <c r="IOQ9" s="572"/>
      <c r="IOR9" s="573"/>
      <c r="IOS9" s="571"/>
      <c r="IOT9" s="572"/>
      <c r="IOU9" s="572"/>
      <c r="IOV9" s="572"/>
      <c r="IOW9" s="572"/>
      <c r="IOX9" s="573"/>
      <c r="IOY9" s="571"/>
      <c r="IOZ9" s="572"/>
      <c r="IPA9" s="572"/>
      <c r="IPB9" s="572"/>
      <c r="IPC9" s="572"/>
      <c r="IPD9" s="573"/>
      <c r="IPE9" s="571"/>
      <c r="IPF9" s="572"/>
      <c r="IPG9" s="572"/>
      <c r="IPH9" s="572"/>
      <c r="IPI9" s="572"/>
      <c r="IPJ9" s="573"/>
      <c r="IPK9" s="571"/>
      <c r="IPL9" s="572"/>
      <c r="IPM9" s="572"/>
      <c r="IPN9" s="572"/>
      <c r="IPO9" s="572"/>
      <c r="IPP9" s="573"/>
      <c r="IPQ9" s="571"/>
      <c r="IPR9" s="572"/>
      <c r="IPS9" s="572"/>
      <c r="IPT9" s="572"/>
      <c r="IPU9" s="572"/>
      <c r="IPV9" s="573"/>
      <c r="IPW9" s="571"/>
      <c r="IPX9" s="572"/>
      <c r="IPY9" s="572"/>
      <c r="IPZ9" s="572"/>
      <c r="IQA9" s="572"/>
      <c r="IQB9" s="573"/>
      <c r="IQC9" s="571"/>
      <c r="IQD9" s="572"/>
      <c r="IQE9" s="572"/>
      <c r="IQF9" s="572"/>
      <c r="IQG9" s="572"/>
      <c r="IQH9" s="573"/>
      <c r="IQI9" s="571"/>
      <c r="IQJ9" s="572"/>
      <c r="IQK9" s="572"/>
      <c r="IQL9" s="572"/>
      <c r="IQM9" s="572"/>
      <c r="IQN9" s="573"/>
      <c r="IQO9" s="571"/>
      <c r="IQP9" s="572"/>
      <c r="IQQ9" s="572"/>
      <c r="IQR9" s="572"/>
      <c r="IQS9" s="572"/>
      <c r="IQT9" s="573"/>
      <c r="IQU9" s="571"/>
      <c r="IQV9" s="572"/>
      <c r="IQW9" s="572"/>
      <c r="IQX9" s="572"/>
      <c r="IQY9" s="572"/>
      <c r="IQZ9" s="573"/>
      <c r="IRA9" s="571"/>
      <c r="IRB9" s="572"/>
      <c r="IRC9" s="572"/>
      <c r="IRD9" s="572"/>
      <c r="IRE9" s="572"/>
      <c r="IRF9" s="573"/>
      <c r="IRG9" s="571"/>
      <c r="IRH9" s="572"/>
      <c r="IRI9" s="572"/>
      <c r="IRJ9" s="572"/>
      <c r="IRK9" s="572"/>
      <c r="IRL9" s="573"/>
      <c r="IRM9" s="571"/>
      <c r="IRN9" s="572"/>
      <c r="IRO9" s="572"/>
      <c r="IRP9" s="572"/>
      <c r="IRQ9" s="572"/>
      <c r="IRR9" s="573"/>
      <c r="IRS9" s="571"/>
      <c r="IRT9" s="572"/>
      <c r="IRU9" s="572"/>
      <c r="IRV9" s="572"/>
      <c r="IRW9" s="572"/>
      <c r="IRX9" s="573"/>
      <c r="IRY9" s="571"/>
      <c r="IRZ9" s="572"/>
      <c r="ISA9" s="572"/>
      <c r="ISB9" s="572"/>
      <c r="ISC9" s="572"/>
      <c r="ISD9" s="573"/>
      <c r="ISE9" s="571"/>
      <c r="ISF9" s="572"/>
      <c r="ISG9" s="572"/>
      <c r="ISH9" s="572"/>
      <c r="ISI9" s="572"/>
      <c r="ISJ9" s="573"/>
      <c r="ISK9" s="571"/>
      <c r="ISL9" s="572"/>
      <c r="ISM9" s="572"/>
      <c r="ISN9" s="572"/>
      <c r="ISO9" s="572"/>
      <c r="ISP9" s="573"/>
      <c r="ISQ9" s="571"/>
      <c r="ISR9" s="572"/>
      <c r="ISS9" s="572"/>
      <c r="IST9" s="572"/>
      <c r="ISU9" s="572"/>
      <c r="ISV9" s="573"/>
      <c r="ISW9" s="571"/>
      <c r="ISX9" s="572"/>
      <c r="ISY9" s="572"/>
      <c r="ISZ9" s="572"/>
      <c r="ITA9" s="572"/>
      <c r="ITB9" s="573"/>
      <c r="ITC9" s="571"/>
      <c r="ITD9" s="572"/>
      <c r="ITE9" s="572"/>
      <c r="ITF9" s="572"/>
      <c r="ITG9" s="572"/>
      <c r="ITH9" s="573"/>
      <c r="ITI9" s="571"/>
      <c r="ITJ9" s="572"/>
      <c r="ITK9" s="572"/>
      <c r="ITL9" s="572"/>
      <c r="ITM9" s="572"/>
      <c r="ITN9" s="573"/>
      <c r="ITO9" s="571"/>
      <c r="ITP9" s="572"/>
      <c r="ITQ9" s="572"/>
      <c r="ITR9" s="572"/>
      <c r="ITS9" s="572"/>
      <c r="ITT9" s="573"/>
      <c r="ITU9" s="571"/>
      <c r="ITV9" s="572"/>
      <c r="ITW9" s="572"/>
      <c r="ITX9" s="572"/>
      <c r="ITY9" s="572"/>
      <c r="ITZ9" s="573"/>
      <c r="IUA9" s="571"/>
      <c r="IUB9" s="572"/>
      <c r="IUC9" s="572"/>
      <c r="IUD9" s="572"/>
      <c r="IUE9" s="572"/>
      <c r="IUF9" s="573"/>
      <c r="IUG9" s="571"/>
      <c r="IUH9" s="572"/>
      <c r="IUI9" s="572"/>
      <c r="IUJ9" s="572"/>
      <c r="IUK9" s="572"/>
      <c r="IUL9" s="573"/>
      <c r="IUM9" s="571"/>
      <c r="IUN9" s="572"/>
      <c r="IUO9" s="572"/>
      <c r="IUP9" s="572"/>
      <c r="IUQ9" s="572"/>
      <c r="IUR9" s="573"/>
      <c r="IUS9" s="571"/>
      <c r="IUT9" s="572"/>
      <c r="IUU9" s="572"/>
      <c r="IUV9" s="572"/>
      <c r="IUW9" s="572"/>
      <c r="IUX9" s="573"/>
      <c r="IUY9" s="571"/>
      <c r="IUZ9" s="572"/>
      <c r="IVA9" s="572"/>
      <c r="IVB9" s="572"/>
      <c r="IVC9" s="572"/>
      <c r="IVD9" s="573"/>
      <c r="IVE9" s="571"/>
      <c r="IVF9" s="572"/>
      <c r="IVG9" s="572"/>
      <c r="IVH9" s="572"/>
      <c r="IVI9" s="572"/>
      <c r="IVJ9" s="573"/>
      <c r="IVK9" s="571"/>
      <c r="IVL9" s="572"/>
      <c r="IVM9" s="572"/>
      <c r="IVN9" s="572"/>
      <c r="IVO9" s="572"/>
      <c r="IVP9" s="573"/>
      <c r="IVQ9" s="571"/>
      <c r="IVR9" s="572"/>
      <c r="IVS9" s="572"/>
      <c r="IVT9" s="572"/>
      <c r="IVU9" s="572"/>
      <c r="IVV9" s="573"/>
      <c r="IVW9" s="571"/>
      <c r="IVX9" s="572"/>
      <c r="IVY9" s="572"/>
      <c r="IVZ9" s="572"/>
      <c r="IWA9" s="572"/>
      <c r="IWB9" s="573"/>
      <c r="IWC9" s="571"/>
      <c r="IWD9" s="572"/>
      <c r="IWE9" s="572"/>
      <c r="IWF9" s="572"/>
      <c r="IWG9" s="572"/>
      <c r="IWH9" s="573"/>
      <c r="IWI9" s="571"/>
      <c r="IWJ9" s="572"/>
      <c r="IWK9" s="572"/>
      <c r="IWL9" s="572"/>
      <c r="IWM9" s="572"/>
      <c r="IWN9" s="573"/>
      <c r="IWO9" s="571"/>
      <c r="IWP9" s="572"/>
      <c r="IWQ9" s="572"/>
      <c r="IWR9" s="572"/>
      <c r="IWS9" s="572"/>
      <c r="IWT9" s="573"/>
      <c r="IWU9" s="571"/>
      <c r="IWV9" s="572"/>
      <c r="IWW9" s="572"/>
      <c r="IWX9" s="572"/>
      <c r="IWY9" s="572"/>
      <c r="IWZ9" s="573"/>
      <c r="IXA9" s="571"/>
      <c r="IXB9" s="572"/>
      <c r="IXC9" s="572"/>
      <c r="IXD9" s="572"/>
      <c r="IXE9" s="572"/>
      <c r="IXF9" s="573"/>
      <c r="IXG9" s="571"/>
      <c r="IXH9" s="572"/>
      <c r="IXI9" s="572"/>
      <c r="IXJ9" s="572"/>
      <c r="IXK9" s="572"/>
      <c r="IXL9" s="573"/>
      <c r="IXM9" s="571"/>
      <c r="IXN9" s="572"/>
      <c r="IXO9" s="572"/>
      <c r="IXP9" s="572"/>
      <c r="IXQ9" s="572"/>
      <c r="IXR9" s="573"/>
      <c r="IXS9" s="571"/>
      <c r="IXT9" s="572"/>
      <c r="IXU9" s="572"/>
      <c r="IXV9" s="572"/>
      <c r="IXW9" s="572"/>
      <c r="IXX9" s="573"/>
      <c r="IXY9" s="571"/>
      <c r="IXZ9" s="572"/>
      <c r="IYA9" s="572"/>
      <c r="IYB9" s="572"/>
      <c r="IYC9" s="572"/>
      <c r="IYD9" s="573"/>
      <c r="IYE9" s="571"/>
      <c r="IYF9" s="572"/>
      <c r="IYG9" s="572"/>
      <c r="IYH9" s="572"/>
      <c r="IYI9" s="572"/>
      <c r="IYJ9" s="573"/>
      <c r="IYK9" s="571"/>
      <c r="IYL9" s="572"/>
      <c r="IYM9" s="572"/>
      <c r="IYN9" s="572"/>
      <c r="IYO9" s="572"/>
      <c r="IYP9" s="573"/>
      <c r="IYQ9" s="571"/>
      <c r="IYR9" s="572"/>
      <c r="IYS9" s="572"/>
      <c r="IYT9" s="572"/>
      <c r="IYU9" s="572"/>
      <c r="IYV9" s="573"/>
      <c r="IYW9" s="571"/>
      <c r="IYX9" s="572"/>
      <c r="IYY9" s="572"/>
      <c r="IYZ9" s="572"/>
      <c r="IZA9" s="572"/>
      <c r="IZB9" s="573"/>
      <c r="IZC9" s="571"/>
      <c r="IZD9" s="572"/>
      <c r="IZE9" s="572"/>
      <c r="IZF9" s="572"/>
      <c r="IZG9" s="572"/>
      <c r="IZH9" s="573"/>
      <c r="IZI9" s="571"/>
      <c r="IZJ9" s="572"/>
      <c r="IZK9" s="572"/>
      <c r="IZL9" s="572"/>
      <c r="IZM9" s="572"/>
      <c r="IZN9" s="573"/>
      <c r="IZO9" s="571"/>
      <c r="IZP9" s="572"/>
      <c r="IZQ9" s="572"/>
      <c r="IZR9" s="572"/>
      <c r="IZS9" s="572"/>
      <c r="IZT9" s="573"/>
      <c r="IZU9" s="571"/>
      <c r="IZV9" s="572"/>
      <c r="IZW9" s="572"/>
      <c r="IZX9" s="572"/>
      <c r="IZY9" s="572"/>
      <c r="IZZ9" s="573"/>
      <c r="JAA9" s="571"/>
      <c r="JAB9" s="572"/>
      <c r="JAC9" s="572"/>
      <c r="JAD9" s="572"/>
      <c r="JAE9" s="572"/>
      <c r="JAF9" s="573"/>
      <c r="JAG9" s="571"/>
      <c r="JAH9" s="572"/>
      <c r="JAI9" s="572"/>
      <c r="JAJ9" s="572"/>
      <c r="JAK9" s="572"/>
      <c r="JAL9" s="573"/>
      <c r="JAM9" s="571"/>
      <c r="JAN9" s="572"/>
      <c r="JAO9" s="572"/>
      <c r="JAP9" s="572"/>
      <c r="JAQ9" s="572"/>
      <c r="JAR9" s="573"/>
      <c r="JAS9" s="571"/>
      <c r="JAT9" s="572"/>
      <c r="JAU9" s="572"/>
      <c r="JAV9" s="572"/>
      <c r="JAW9" s="572"/>
      <c r="JAX9" s="573"/>
      <c r="JAY9" s="571"/>
      <c r="JAZ9" s="572"/>
      <c r="JBA9" s="572"/>
      <c r="JBB9" s="572"/>
      <c r="JBC9" s="572"/>
      <c r="JBD9" s="573"/>
      <c r="JBE9" s="571"/>
      <c r="JBF9" s="572"/>
      <c r="JBG9" s="572"/>
      <c r="JBH9" s="572"/>
      <c r="JBI9" s="572"/>
      <c r="JBJ9" s="573"/>
      <c r="JBK9" s="571"/>
      <c r="JBL9" s="572"/>
      <c r="JBM9" s="572"/>
      <c r="JBN9" s="572"/>
      <c r="JBO9" s="572"/>
      <c r="JBP9" s="573"/>
      <c r="JBQ9" s="571"/>
      <c r="JBR9" s="572"/>
      <c r="JBS9" s="572"/>
      <c r="JBT9" s="572"/>
      <c r="JBU9" s="572"/>
      <c r="JBV9" s="573"/>
      <c r="JBW9" s="571"/>
      <c r="JBX9" s="572"/>
      <c r="JBY9" s="572"/>
      <c r="JBZ9" s="572"/>
      <c r="JCA9" s="572"/>
      <c r="JCB9" s="573"/>
      <c r="JCC9" s="571"/>
      <c r="JCD9" s="572"/>
      <c r="JCE9" s="572"/>
      <c r="JCF9" s="572"/>
      <c r="JCG9" s="572"/>
      <c r="JCH9" s="573"/>
      <c r="JCI9" s="571"/>
      <c r="JCJ9" s="572"/>
      <c r="JCK9" s="572"/>
      <c r="JCL9" s="572"/>
      <c r="JCM9" s="572"/>
      <c r="JCN9" s="573"/>
      <c r="JCO9" s="571"/>
      <c r="JCP9" s="572"/>
      <c r="JCQ9" s="572"/>
      <c r="JCR9" s="572"/>
      <c r="JCS9" s="572"/>
      <c r="JCT9" s="573"/>
      <c r="JCU9" s="571"/>
      <c r="JCV9" s="572"/>
      <c r="JCW9" s="572"/>
      <c r="JCX9" s="572"/>
      <c r="JCY9" s="572"/>
      <c r="JCZ9" s="573"/>
      <c r="JDA9" s="571"/>
      <c r="JDB9" s="572"/>
      <c r="JDC9" s="572"/>
      <c r="JDD9" s="572"/>
      <c r="JDE9" s="572"/>
      <c r="JDF9" s="573"/>
      <c r="JDG9" s="571"/>
      <c r="JDH9" s="572"/>
      <c r="JDI9" s="572"/>
      <c r="JDJ9" s="572"/>
      <c r="JDK9" s="572"/>
      <c r="JDL9" s="573"/>
      <c r="JDM9" s="571"/>
      <c r="JDN9" s="572"/>
      <c r="JDO9" s="572"/>
      <c r="JDP9" s="572"/>
      <c r="JDQ9" s="572"/>
      <c r="JDR9" s="573"/>
      <c r="JDS9" s="571"/>
      <c r="JDT9" s="572"/>
      <c r="JDU9" s="572"/>
      <c r="JDV9" s="572"/>
      <c r="JDW9" s="572"/>
      <c r="JDX9" s="573"/>
      <c r="JDY9" s="571"/>
      <c r="JDZ9" s="572"/>
      <c r="JEA9" s="572"/>
      <c r="JEB9" s="572"/>
      <c r="JEC9" s="572"/>
      <c r="JED9" s="573"/>
      <c r="JEE9" s="571"/>
      <c r="JEF9" s="572"/>
      <c r="JEG9" s="572"/>
      <c r="JEH9" s="572"/>
      <c r="JEI9" s="572"/>
      <c r="JEJ9" s="573"/>
      <c r="JEK9" s="571"/>
      <c r="JEL9" s="572"/>
      <c r="JEM9" s="572"/>
      <c r="JEN9" s="572"/>
      <c r="JEO9" s="572"/>
      <c r="JEP9" s="573"/>
      <c r="JEQ9" s="571"/>
      <c r="JER9" s="572"/>
      <c r="JES9" s="572"/>
      <c r="JET9" s="572"/>
      <c r="JEU9" s="572"/>
      <c r="JEV9" s="573"/>
      <c r="JEW9" s="571"/>
      <c r="JEX9" s="572"/>
      <c r="JEY9" s="572"/>
      <c r="JEZ9" s="572"/>
      <c r="JFA9" s="572"/>
      <c r="JFB9" s="573"/>
      <c r="JFC9" s="571"/>
      <c r="JFD9" s="572"/>
      <c r="JFE9" s="572"/>
      <c r="JFF9" s="572"/>
      <c r="JFG9" s="572"/>
      <c r="JFH9" s="573"/>
      <c r="JFI9" s="571"/>
      <c r="JFJ9" s="572"/>
      <c r="JFK9" s="572"/>
      <c r="JFL9" s="572"/>
      <c r="JFM9" s="572"/>
      <c r="JFN9" s="573"/>
      <c r="JFO9" s="571"/>
      <c r="JFP9" s="572"/>
      <c r="JFQ9" s="572"/>
      <c r="JFR9" s="572"/>
      <c r="JFS9" s="572"/>
      <c r="JFT9" s="573"/>
      <c r="JFU9" s="571"/>
      <c r="JFV9" s="572"/>
      <c r="JFW9" s="572"/>
      <c r="JFX9" s="572"/>
      <c r="JFY9" s="572"/>
      <c r="JFZ9" s="573"/>
      <c r="JGA9" s="571"/>
      <c r="JGB9" s="572"/>
      <c r="JGC9" s="572"/>
      <c r="JGD9" s="572"/>
      <c r="JGE9" s="572"/>
      <c r="JGF9" s="573"/>
      <c r="JGG9" s="571"/>
      <c r="JGH9" s="572"/>
      <c r="JGI9" s="572"/>
      <c r="JGJ9" s="572"/>
      <c r="JGK9" s="572"/>
      <c r="JGL9" s="573"/>
      <c r="JGM9" s="571"/>
      <c r="JGN9" s="572"/>
      <c r="JGO9" s="572"/>
      <c r="JGP9" s="572"/>
      <c r="JGQ9" s="572"/>
      <c r="JGR9" s="573"/>
      <c r="JGS9" s="571"/>
      <c r="JGT9" s="572"/>
      <c r="JGU9" s="572"/>
      <c r="JGV9" s="572"/>
      <c r="JGW9" s="572"/>
      <c r="JGX9" s="573"/>
      <c r="JGY9" s="571"/>
      <c r="JGZ9" s="572"/>
      <c r="JHA9" s="572"/>
      <c r="JHB9" s="572"/>
      <c r="JHC9" s="572"/>
      <c r="JHD9" s="573"/>
      <c r="JHE9" s="571"/>
      <c r="JHF9" s="572"/>
      <c r="JHG9" s="572"/>
      <c r="JHH9" s="572"/>
      <c r="JHI9" s="572"/>
      <c r="JHJ9" s="573"/>
      <c r="JHK9" s="571"/>
      <c r="JHL9" s="572"/>
      <c r="JHM9" s="572"/>
      <c r="JHN9" s="572"/>
      <c r="JHO9" s="572"/>
      <c r="JHP9" s="573"/>
      <c r="JHQ9" s="571"/>
      <c r="JHR9" s="572"/>
      <c r="JHS9" s="572"/>
      <c r="JHT9" s="572"/>
      <c r="JHU9" s="572"/>
      <c r="JHV9" s="573"/>
      <c r="JHW9" s="571"/>
      <c r="JHX9" s="572"/>
      <c r="JHY9" s="572"/>
      <c r="JHZ9" s="572"/>
      <c r="JIA9" s="572"/>
      <c r="JIB9" s="573"/>
      <c r="JIC9" s="571"/>
      <c r="JID9" s="572"/>
      <c r="JIE9" s="572"/>
      <c r="JIF9" s="572"/>
      <c r="JIG9" s="572"/>
      <c r="JIH9" s="573"/>
      <c r="JII9" s="571"/>
      <c r="JIJ9" s="572"/>
      <c r="JIK9" s="572"/>
      <c r="JIL9" s="572"/>
      <c r="JIM9" s="572"/>
      <c r="JIN9" s="573"/>
      <c r="JIO9" s="571"/>
      <c r="JIP9" s="572"/>
      <c r="JIQ9" s="572"/>
      <c r="JIR9" s="572"/>
      <c r="JIS9" s="572"/>
      <c r="JIT9" s="573"/>
      <c r="JIU9" s="571"/>
      <c r="JIV9" s="572"/>
      <c r="JIW9" s="572"/>
      <c r="JIX9" s="572"/>
      <c r="JIY9" s="572"/>
      <c r="JIZ9" s="573"/>
      <c r="JJA9" s="571"/>
      <c r="JJB9" s="572"/>
      <c r="JJC9" s="572"/>
      <c r="JJD9" s="572"/>
      <c r="JJE9" s="572"/>
      <c r="JJF9" s="573"/>
      <c r="JJG9" s="571"/>
      <c r="JJH9" s="572"/>
      <c r="JJI9" s="572"/>
      <c r="JJJ9" s="572"/>
      <c r="JJK9" s="572"/>
      <c r="JJL9" s="573"/>
      <c r="JJM9" s="571"/>
      <c r="JJN9" s="572"/>
      <c r="JJO9" s="572"/>
      <c r="JJP9" s="572"/>
      <c r="JJQ9" s="572"/>
      <c r="JJR9" s="573"/>
      <c r="JJS9" s="571"/>
      <c r="JJT9" s="572"/>
      <c r="JJU9" s="572"/>
      <c r="JJV9" s="572"/>
      <c r="JJW9" s="572"/>
      <c r="JJX9" s="573"/>
      <c r="JJY9" s="571"/>
      <c r="JJZ9" s="572"/>
      <c r="JKA9" s="572"/>
      <c r="JKB9" s="572"/>
      <c r="JKC9" s="572"/>
      <c r="JKD9" s="573"/>
      <c r="JKE9" s="571"/>
      <c r="JKF9" s="572"/>
      <c r="JKG9" s="572"/>
      <c r="JKH9" s="572"/>
      <c r="JKI9" s="572"/>
      <c r="JKJ9" s="573"/>
      <c r="JKK9" s="571"/>
      <c r="JKL9" s="572"/>
      <c r="JKM9" s="572"/>
      <c r="JKN9" s="572"/>
      <c r="JKO9" s="572"/>
      <c r="JKP9" s="573"/>
      <c r="JKQ9" s="571"/>
      <c r="JKR9" s="572"/>
      <c r="JKS9" s="572"/>
      <c r="JKT9" s="572"/>
      <c r="JKU9" s="572"/>
      <c r="JKV9" s="573"/>
      <c r="JKW9" s="571"/>
      <c r="JKX9" s="572"/>
      <c r="JKY9" s="572"/>
      <c r="JKZ9" s="572"/>
      <c r="JLA9" s="572"/>
      <c r="JLB9" s="573"/>
      <c r="JLC9" s="571"/>
      <c r="JLD9" s="572"/>
      <c r="JLE9" s="572"/>
      <c r="JLF9" s="572"/>
      <c r="JLG9" s="572"/>
      <c r="JLH9" s="573"/>
      <c r="JLI9" s="571"/>
      <c r="JLJ9" s="572"/>
      <c r="JLK9" s="572"/>
      <c r="JLL9" s="572"/>
      <c r="JLM9" s="572"/>
      <c r="JLN9" s="573"/>
      <c r="JLO9" s="571"/>
      <c r="JLP9" s="572"/>
      <c r="JLQ9" s="572"/>
      <c r="JLR9" s="572"/>
      <c r="JLS9" s="572"/>
      <c r="JLT9" s="573"/>
      <c r="JLU9" s="571"/>
      <c r="JLV9" s="572"/>
      <c r="JLW9" s="572"/>
      <c r="JLX9" s="572"/>
      <c r="JLY9" s="572"/>
      <c r="JLZ9" s="573"/>
      <c r="JMA9" s="571"/>
      <c r="JMB9" s="572"/>
      <c r="JMC9" s="572"/>
      <c r="JMD9" s="572"/>
      <c r="JME9" s="572"/>
      <c r="JMF9" s="573"/>
      <c r="JMG9" s="571"/>
      <c r="JMH9" s="572"/>
      <c r="JMI9" s="572"/>
      <c r="JMJ9" s="572"/>
      <c r="JMK9" s="572"/>
      <c r="JML9" s="573"/>
      <c r="JMM9" s="571"/>
      <c r="JMN9" s="572"/>
      <c r="JMO9" s="572"/>
      <c r="JMP9" s="572"/>
      <c r="JMQ9" s="572"/>
      <c r="JMR9" s="573"/>
      <c r="JMS9" s="571"/>
      <c r="JMT9" s="572"/>
      <c r="JMU9" s="572"/>
      <c r="JMV9" s="572"/>
      <c r="JMW9" s="572"/>
      <c r="JMX9" s="573"/>
      <c r="JMY9" s="571"/>
      <c r="JMZ9" s="572"/>
      <c r="JNA9" s="572"/>
      <c r="JNB9" s="572"/>
      <c r="JNC9" s="572"/>
      <c r="JND9" s="573"/>
      <c r="JNE9" s="571"/>
      <c r="JNF9" s="572"/>
      <c r="JNG9" s="572"/>
      <c r="JNH9" s="572"/>
      <c r="JNI9" s="572"/>
      <c r="JNJ9" s="573"/>
      <c r="JNK9" s="571"/>
      <c r="JNL9" s="572"/>
      <c r="JNM9" s="572"/>
      <c r="JNN9" s="572"/>
      <c r="JNO9" s="572"/>
      <c r="JNP9" s="573"/>
      <c r="JNQ9" s="571"/>
      <c r="JNR9" s="572"/>
      <c r="JNS9" s="572"/>
      <c r="JNT9" s="572"/>
      <c r="JNU9" s="572"/>
      <c r="JNV9" s="573"/>
      <c r="JNW9" s="571"/>
      <c r="JNX9" s="572"/>
      <c r="JNY9" s="572"/>
      <c r="JNZ9" s="572"/>
      <c r="JOA9" s="572"/>
      <c r="JOB9" s="573"/>
      <c r="JOC9" s="571"/>
      <c r="JOD9" s="572"/>
      <c r="JOE9" s="572"/>
      <c r="JOF9" s="572"/>
      <c r="JOG9" s="572"/>
      <c r="JOH9" s="573"/>
      <c r="JOI9" s="571"/>
      <c r="JOJ9" s="572"/>
      <c r="JOK9" s="572"/>
      <c r="JOL9" s="572"/>
      <c r="JOM9" s="572"/>
      <c r="JON9" s="573"/>
      <c r="JOO9" s="571"/>
      <c r="JOP9" s="572"/>
      <c r="JOQ9" s="572"/>
      <c r="JOR9" s="572"/>
      <c r="JOS9" s="572"/>
      <c r="JOT9" s="573"/>
      <c r="JOU9" s="571"/>
      <c r="JOV9" s="572"/>
      <c r="JOW9" s="572"/>
      <c r="JOX9" s="572"/>
      <c r="JOY9" s="572"/>
      <c r="JOZ9" s="573"/>
      <c r="JPA9" s="571"/>
      <c r="JPB9" s="572"/>
      <c r="JPC9" s="572"/>
      <c r="JPD9" s="572"/>
      <c r="JPE9" s="572"/>
      <c r="JPF9" s="573"/>
      <c r="JPG9" s="571"/>
      <c r="JPH9" s="572"/>
      <c r="JPI9" s="572"/>
      <c r="JPJ9" s="572"/>
      <c r="JPK9" s="572"/>
      <c r="JPL9" s="573"/>
      <c r="JPM9" s="571"/>
      <c r="JPN9" s="572"/>
      <c r="JPO9" s="572"/>
      <c r="JPP9" s="572"/>
      <c r="JPQ9" s="572"/>
      <c r="JPR9" s="573"/>
      <c r="JPS9" s="571"/>
      <c r="JPT9" s="572"/>
      <c r="JPU9" s="572"/>
      <c r="JPV9" s="572"/>
      <c r="JPW9" s="572"/>
      <c r="JPX9" s="573"/>
      <c r="JPY9" s="571"/>
      <c r="JPZ9" s="572"/>
      <c r="JQA9" s="572"/>
      <c r="JQB9" s="572"/>
      <c r="JQC9" s="572"/>
      <c r="JQD9" s="573"/>
      <c r="JQE9" s="571"/>
      <c r="JQF9" s="572"/>
      <c r="JQG9" s="572"/>
      <c r="JQH9" s="572"/>
      <c r="JQI9" s="572"/>
      <c r="JQJ9" s="573"/>
      <c r="JQK9" s="571"/>
      <c r="JQL9" s="572"/>
      <c r="JQM9" s="572"/>
      <c r="JQN9" s="572"/>
      <c r="JQO9" s="572"/>
      <c r="JQP9" s="573"/>
      <c r="JQQ9" s="571"/>
      <c r="JQR9" s="572"/>
      <c r="JQS9" s="572"/>
      <c r="JQT9" s="572"/>
      <c r="JQU9" s="572"/>
      <c r="JQV9" s="573"/>
      <c r="JQW9" s="571"/>
      <c r="JQX9" s="572"/>
      <c r="JQY9" s="572"/>
      <c r="JQZ9" s="572"/>
      <c r="JRA9" s="572"/>
      <c r="JRB9" s="573"/>
      <c r="JRC9" s="571"/>
      <c r="JRD9" s="572"/>
      <c r="JRE9" s="572"/>
      <c r="JRF9" s="572"/>
      <c r="JRG9" s="572"/>
      <c r="JRH9" s="573"/>
      <c r="JRI9" s="571"/>
      <c r="JRJ9" s="572"/>
      <c r="JRK9" s="572"/>
      <c r="JRL9" s="572"/>
      <c r="JRM9" s="572"/>
      <c r="JRN9" s="573"/>
      <c r="JRO9" s="571"/>
      <c r="JRP9" s="572"/>
      <c r="JRQ9" s="572"/>
      <c r="JRR9" s="572"/>
      <c r="JRS9" s="572"/>
      <c r="JRT9" s="573"/>
      <c r="JRU9" s="571"/>
      <c r="JRV9" s="572"/>
      <c r="JRW9" s="572"/>
      <c r="JRX9" s="572"/>
      <c r="JRY9" s="572"/>
      <c r="JRZ9" s="573"/>
      <c r="JSA9" s="571"/>
      <c r="JSB9" s="572"/>
      <c r="JSC9" s="572"/>
      <c r="JSD9" s="572"/>
      <c r="JSE9" s="572"/>
      <c r="JSF9" s="573"/>
      <c r="JSG9" s="571"/>
      <c r="JSH9" s="572"/>
      <c r="JSI9" s="572"/>
      <c r="JSJ9" s="572"/>
      <c r="JSK9" s="572"/>
      <c r="JSL9" s="573"/>
      <c r="JSM9" s="571"/>
      <c r="JSN9" s="572"/>
      <c r="JSO9" s="572"/>
      <c r="JSP9" s="572"/>
      <c r="JSQ9" s="572"/>
      <c r="JSR9" s="573"/>
      <c r="JSS9" s="571"/>
      <c r="JST9" s="572"/>
      <c r="JSU9" s="572"/>
      <c r="JSV9" s="572"/>
      <c r="JSW9" s="572"/>
      <c r="JSX9" s="573"/>
      <c r="JSY9" s="571"/>
      <c r="JSZ9" s="572"/>
      <c r="JTA9" s="572"/>
      <c r="JTB9" s="572"/>
      <c r="JTC9" s="572"/>
      <c r="JTD9" s="573"/>
      <c r="JTE9" s="571"/>
      <c r="JTF9" s="572"/>
      <c r="JTG9" s="572"/>
      <c r="JTH9" s="572"/>
      <c r="JTI9" s="572"/>
      <c r="JTJ9" s="573"/>
      <c r="JTK9" s="571"/>
      <c r="JTL9" s="572"/>
      <c r="JTM9" s="572"/>
      <c r="JTN9" s="572"/>
      <c r="JTO9" s="572"/>
      <c r="JTP9" s="573"/>
      <c r="JTQ9" s="571"/>
      <c r="JTR9" s="572"/>
      <c r="JTS9" s="572"/>
      <c r="JTT9" s="572"/>
      <c r="JTU9" s="572"/>
      <c r="JTV9" s="573"/>
      <c r="JTW9" s="571"/>
      <c r="JTX9" s="572"/>
      <c r="JTY9" s="572"/>
      <c r="JTZ9" s="572"/>
      <c r="JUA9" s="572"/>
      <c r="JUB9" s="573"/>
      <c r="JUC9" s="571"/>
      <c r="JUD9" s="572"/>
      <c r="JUE9" s="572"/>
      <c r="JUF9" s="572"/>
      <c r="JUG9" s="572"/>
      <c r="JUH9" s="573"/>
      <c r="JUI9" s="571"/>
      <c r="JUJ9" s="572"/>
      <c r="JUK9" s="572"/>
      <c r="JUL9" s="572"/>
      <c r="JUM9" s="572"/>
      <c r="JUN9" s="573"/>
      <c r="JUO9" s="571"/>
      <c r="JUP9" s="572"/>
      <c r="JUQ9" s="572"/>
      <c r="JUR9" s="572"/>
      <c r="JUS9" s="572"/>
      <c r="JUT9" s="573"/>
      <c r="JUU9" s="571"/>
      <c r="JUV9" s="572"/>
      <c r="JUW9" s="572"/>
      <c r="JUX9" s="572"/>
      <c r="JUY9" s="572"/>
      <c r="JUZ9" s="573"/>
      <c r="JVA9" s="571"/>
      <c r="JVB9" s="572"/>
      <c r="JVC9" s="572"/>
      <c r="JVD9" s="572"/>
      <c r="JVE9" s="572"/>
      <c r="JVF9" s="573"/>
      <c r="JVG9" s="571"/>
      <c r="JVH9" s="572"/>
      <c r="JVI9" s="572"/>
      <c r="JVJ9" s="572"/>
      <c r="JVK9" s="572"/>
      <c r="JVL9" s="573"/>
      <c r="JVM9" s="571"/>
      <c r="JVN9" s="572"/>
      <c r="JVO9" s="572"/>
      <c r="JVP9" s="572"/>
      <c r="JVQ9" s="572"/>
      <c r="JVR9" s="573"/>
      <c r="JVS9" s="571"/>
      <c r="JVT9" s="572"/>
      <c r="JVU9" s="572"/>
      <c r="JVV9" s="572"/>
      <c r="JVW9" s="572"/>
      <c r="JVX9" s="573"/>
      <c r="JVY9" s="571"/>
      <c r="JVZ9" s="572"/>
      <c r="JWA9" s="572"/>
      <c r="JWB9" s="572"/>
      <c r="JWC9" s="572"/>
      <c r="JWD9" s="573"/>
      <c r="JWE9" s="571"/>
      <c r="JWF9" s="572"/>
      <c r="JWG9" s="572"/>
      <c r="JWH9" s="572"/>
      <c r="JWI9" s="572"/>
      <c r="JWJ9" s="573"/>
      <c r="JWK9" s="571"/>
      <c r="JWL9" s="572"/>
      <c r="JWM9" s="572"/>
      <c r="JWN9" s="572"/>
      <c r="JWO9" s="572"/>
      <c r="JWP9" s="573"/>
      <c r="JWQ9" s="571"/>
      <c r="JWR9" s="572"/>
      <c r="JWS9" s="572"/>
      <c r="JWT9" s="572"/>
      <c r="JWU9" s="572"/>
      <c r="JWV9" s="573"/>
      <c r="JWW9" s="571"/>
      <c r="JWX9" s="572"/>
      <c r="JWY9" s="572"/>
      <c r="JWZ9" s="572"/>
      <c r="JXA9" s="572"/>
      <c r="JXB9" s="573"/>
      <c r="JXC9" s="571"/>
      <c r="JXD9" s="572"/>
      <c r="JXE9" s="572"/>
      <c r="JXF9" s="572"/>
      <c r="JXG9" s="572"/>
      <c r="JXH9" s="573"/>
      <c r="JXI9" s="571"/>
      <c r="JXJ9" s="572"/>
      <c r="JXK9" s="572"/>
      <c r="JXL9" s="572"/>
      <c r="JXM9" s="572"/>
      <c r="JXN9" s="573"/>
      <c r="JXO9" s="571"/>
      <c r="JXP9" s="572"/>
      <c r="JXQ9" s="572"/>
      <c r="JXR9" s="572"/>
      <c r="JXS9" s="572"/>
      <c r="JXT9" s="573"/>
      <c r="JXU9" s="571"/>
      <c r="JXV9" s="572"/>
      <c r="JXW9" s="572"/>
      <c r="JXX9" s="572"/>
      <c r="JXY9" s="572"/>
      <c r="JXZ9" s="573"/>
      <c r="JYA9" s="571"/>
      <c r="JYB9" s="572"/>
      <c r="JYC9" s="572"/>
      <c r="JYD9" s="572"/>
      <c r="JYE9" s="572"/>
      <c r="JYF9" s="573"/>
      <c r="JYG9" s="571"/>
      <c r="JYH9" s="572"/>
      <c r="JYI9" s="572"/>
      <c r="JYJ9" s="572"/>
      <c r="JYK9" s="572"/>
      <c r="JYL9" s="573"/>
      <c r="JYM9" s="571"/>
      <c r="JYN9" s="572"/>
      <c r="JYO9" s="572"/>
      <c r="JYP9" s="572"/>
      <c r="JYQ9" s="572"/>
      <c r="JYR9" s="573"/>
      <c r="JYS9" s="571"/>
      <c r="JYT9" s="572"/>
      <c r="JYU9" s="572"/>
      <c r="JYV9" s="572"/>
      <c r="JYW9" s="572"/>
      <c r="JYX9" s="573"/>
      <c r="JYY9" s="571"/>
      <c r="JYZ9" s="572"/>
      <c r="JZA9" s="572"/>
      <c r="JZB9" s="572"/>
      <c r="JZC9" s="572"/>
      <c r="JZD9" s="573"/>
      <c r="JZE9" s="571"/>
      <c r="JZF9" s="572"/>
      <c r="JZG9" s="572"/>
      <c r="JZH9" s="572"/>
      <c r="JZI9" s="572"/>
      <c r="JZJ9" s="573"/>
      <c r="JZK9" s="571"/>
      <c r="JZL9" s="572"/>
      <c r="JZM9" s="572"/>
      <c r="JZN9" s="572"/>
      <c r="JZO9" s="572"/>
      <c r="JZP9" s="573"/>
      <c r="JZQ9" s="571"/>
      <c r="JZR9" s="572"/>
      <c r="JZS9" s="572"/>
      <c r="JZT9" s="572"/>
      <c r="JZU9" s="572"/>
      <c r="JZV9" s="573"/>
      <c r="JZW9" s="571"/>
      <c r="JZX9" s="572"/>
      <c r="JZY9" s="572"/>
      <c r="JZZ9" s="572"/>
      <c r="KAA9" s="572"/>
      <c r="KAB9" s="573"/>
      <c r="KAC9" s="571"/>
      <c r="KAD9" s="572"/>
      <c r="KAE9" s="572"/>
      <c r="KAF9" s="572"/>
      <c r="KAG9" s="572"/>
      <c r="KAH9" s="573"/>
      <c r="KAI9" s="571"/>
      <c r="KAJ9" s="572"/>
      <c r="KAK9" s="572"/>
      <c r="KAL9" s="572"/>
      <c r="KAM9" s="572"/>
      <c r="KAN9" s="573"/>
      <c r="KAO9" s="571"/>
      <c r="KAP9" s="572"/>
      <c r="KAQ9" s="572"/>
      <c r="KAR9" s="572"/>
      <c r="KAS9" s="572"/>
      <c r="KAT9" s="573"/>
      <c r="KAU9" s="571"/>
      <c r="KAV9" s="572"/>
      <c r="KAW9" s="572"/>
      <c r="KAX9" s="572"/>
      <c r="KAY9" s="572"/>
      <c r="KAZ9" s="573"/>
      <c r="KBA9" s="571"/>
      <c r="KBB9" s="572"/>
      <c r="KBC9" s="572"/>
      <c r="KBD9" s="572"/>
      <c r="KBE9" s="572"/>
      <c r="KBF9" s="573"/>
      <c r="KBG9" s="571"/>
      <c r="KBH9" s="572"/>
      <c r="KBI9" s="572"/>
      <c r="KBJ9" s="572"/>
      <c r="KBK9" s="572"/>
      <c r="KBL9" s="573"/>
      <c r="KBM9" s="571"/>
      <c r="KBN9" s="572"/>
      <c r="KBO9" s="572"/>
      <c r="KBP9" s="572"/>
      <c r="KBQ9" s="572"/>
      <c r="KBR9" s="573"/>
      <c r="KBS9" s="571"/>
      <c r="KBT9" s="572"/>
      <c r="KBU9" s="572"/>
      <c r="KBV9" s="572"/>
      <c r="KBW9" s="572"/>
      <c r="KBX9" s="573"/>
      <c r="KBY9" s="571"/>
      <c r="KBZ9" s="572"/>
      <c r="KCA9" s="572"/>
      <c r="KCB9" s="572"/>
      <c r="KCC9" s="572"/>
      <c r="KCD9" s="573"/>
      <c r="KCE9" s="571"/>
      <c r="KCF9" s="572"/>
      <c r="KCG9" s="572"/>
      <c r="KCH9" s="572"/>
      <c r="KCI9" s="572"/>
      <c r="KCJ9" s="573"/>
      <c r="KCK9" s="571"/>
      <c r="KCL9" s="572"/>
      <c r="KCM9" s="572"/>
      <c r="KCN9" s="572"/>
      <c r="KCO9" s="572"/>
      <c r="KCP9" s="573"/>
      <c r="KCQ9" s="571"/>
      <c r="KCR9" s="572"/>
      <c r="KCS9" s="572"/>
      <c r="KCT9" s="572"/>
      <c r="KCU9" s="572"/>
      <c r="KCV9" s="573"/>
      <c r="KCW9" s="571"/>
      <c r="KCX9" s="572"/>
      <c r="KCY9" s="572"/>
      <c r="KCZ9" s="572"/>
      <c r="KDA9" s="572"/>
      <c r="KDB9" s="573"/>
      <c r="KDC9" s="571"/>
      <c r="KDD9" s="572"/>
      <c r="KDE9" s="572"/>
      <c r="KDF9" s="572"/>
      <c r="KDG9" s="572"/>
      <c r="KDH9" s="573"/>
      <c r="KDI9" s="571"/>
      <c r="KDJ9" s="572"/>
      <c r="KDK9" s="572"/>
      <c r="KDL9" s="572"/>
      <c r="KDM9" s="572"/>
      <c r="KDN9" s="573"/>
      <c r="KDO9" s="571"/>
      <c r="KDP9" s="572"/>
      <c r="KDQ9" s="572"/>
      <c r="KDR9" s="572"/>
      <c r="KDS9" s="572"/>
      <c r="KDT9" s="573"/>
      <c r="KDU9" s="571"/>
      <c r="KDV9" s="572"/>
      <c r="KDW9" s="572"/>
      <c r="KDX9" s="572"/>
      <c r="KDY9" s="572"/>
      <c r="KDZ9" s="573"/>
      <c r="KEA9" s="571"/>
      <c r="KEB9" s="572"/>
      <c r="KEC9" s="572"/>
      <c r="KED9" s="572"/>
      <c r="KEE9" s="572"/>
      <c r="KEF9" s="573"/>
      <c r="KEG9" s="571"/>
      <c r="KEH9" s="572"/>
      <c r="KEI9" s="572"/>
      <c r="KEJ9" s="572"/>
      <c r="KEK9" s="572"/>
      <c r="KEL9" s="573"/>
      <c r="KEM9" s="571"/>
      <c r="KEN9" s="572"/>
      <c r="KEO9" s="572"/>
      <c r="KEP9" s="572"/>
      <c r="KEQ9" s="572"/>
      <c r="KER9" s="573"/>
      <c r="KES9" s="571"/>
      <c r="KET9" s="572"/>
      <c r="KEU9" s="572"/>
      <c r="KEV9" s="572"/>
      <c r="KEW9" s="572"/>
      <c r="KEX9" s="573"/>
      <c r="KEY9" s="571"/>
      <c r="KEZ9" s="572"/>
      <c r="KFA9" s="572"/>
      <c r="KFB9" s="572"/>
      <c r="KFC9" s="572"/>
      <c r="KFD9" s="573"/>
      <c r="KFE9" s="571"/>
      <c r="KFF9" s="572"/>
      <c r="KFG9" s="572"/>
      <c r="KFH9" s="572"/>
      <c r="KFI9" s="572"/>
      <c r="KFJ9" s="573"/>
      <c r="KFK9" s="571"/>
      <c r="KFL9" s="572"/>
      <c r="KFM9" s="572"/>
      <c r="KFN9" s="572"/>
      <c r="KFO9" s="572"/>
      <c r="KFP9" s="573"/>
      <c r="KFQ9" s="571"/>
      <c r="KFR9" s="572"/>
      <c r="KFS9" s="572"/>
      <c r="KFT9" s="572"/>
      <c r="KFU9" s="572"/>
      <c r="KFV9" s="573"/>
      <c r="KFW9" s="571"/>
      <c r="KFX9" s="572"/>
      <c r="KFY9" s="572"/>
      <c r="KFZ9" s="572"/>
      <c r="KGA9" s="572"/>
      <c r="KGB9" s="573"/>
      <c r="KGC9" s="571"/>
      <c r="KGD9" s="572"/>
      <c r="KGE9" s="572"/>
      <c r="KGF9" s="572"/>
      <c r="KGG9" s="572"/>
      <c r="KGH9" s="573"/>
      <c r="KGI9" s="571"/>
      <c r="KGJ9" s="572"/>
      <c r="KGK9" s="572"/>
      <c r="KGL9" s="572"/>
      <c r="KGM9" s="572"/>
      <c r="KGN9" s="573"/>
      <c r="KGO9" s="571"/>
      <c r="KGP9" s="572"/>
      <c r="KGQ9" s="572"/>
      <c r="KGR9" s="572"/>
      <c r="KGS9" s="572"/>
      <c r="KGT9" s="573"/>
      <c r="KGU9" s="571"/>
      <c r="KGV9" s="572"/>
      <c r="KGW9" s="572"/>
      <c r="KGX9" s="572"/>
      <c r="KGY9" s="572"/>
      <c r="KGZ9" s="573"/>
      <c r="KHA9" s="571"/>
      <c r="KHB9" s="572"/>
      <c r="KHC9" s="572"/>
      <c r="KHD9" s="572"/>
      <c r="KHE9" s="572"/>
      <c r="KHF9" s="573"/>
      <c r="KHG9" s="571"/>
      <c r="KHH9" s="572"/>
      <c r="KHI9" s="572"/>
      <c r="KHJ9" s="572"/>
      <c r="KHK9" s="572"/>
      <c r="KHL9" s="573"/>
      <c r="KHM9" s="571"/>
      <c r="KHN9" s="572"/>
      <c r="KHO9" s="572"/>
      <c r="KHP9" s="572"/>
      <c r="KHQ9" s="572"/>
      <c r="KHR9" s="573"/>
      <c r="KHS9" s="571"/>
      <c r="KHT9" s="572"/>
      <c r="KHU9" s="572"/>
      <c r="KHV9" s="572"/>
      <c r="KHW9" s="572"/>
      <c r="KHX9" s="573"/>
      <c r="KHY9" s="571"/>
      <c r="KHZ9" s="572"/>
      <c r="KIA9" s="572"/>
      <c r="KIB9" s="572"/>
      <c r="KIC9" s="572"/>
      <c r="KID9" s="573"/>
      <c r="KIE9" s="571"/>
      <c r="KIF9" s="572"/>
      <c r="KIG9" s="572"/>
      <c r="KIH9" s="572"/>
      <c r="KII9" s="572"/>
      <c r="KIJ9" s="573"/>
      <c r="KIK9" s="571"/>
      <c r="KIL9" s="572"/>
      <c r="KIM9" s="572"/>
      <c r="KIN9" s="572"/>
      <c r="KIO9" s="572"/>
      <c r="KIP9" s="573"/>
      <c r="KIQ9" s="571"/>
      <c r="KIR9" s="572"/>
      <c r="KIS9" s="572"/>
      <c r="KIT9" s="572"/>
      <c r="KIU9" s="572"/>
      <c r="KIV9" s="573"/>
      <c r="KIW9" s="571"/>
      <c r="KIX9" s="572"/>
      <c r="KIY9" s="572"/>
      <c r="KIZ9" s="572"/>
      <c r="KJA9" s="572"/>
      <c r="KJB9" s="573"/>
      <c r="KJC9" s="571"/>
      <c r="KJD9" s="572"/>
      <c r="KJE9" s="572"/>
      <c r="KJF9" s="572"/>
      <c r="KJG9" s="572"/>
      <c r="KJH9" s="573"/>
      <c r="KJI9" s="571"/>
      <c r="KJJ9" s="572"/>
      <c r="KJK9" s="572"/>
      <c r="KJL9" s="572"/>
      <c r="KJM9" s="572"/>
      <c r="KJN9" s="573"/>
      <c r="KJO9" s="571"/>
      <c r="KJP9" s="572"/>
      <c r="KJQ9" s="572"/>
      <c r="KJR9" s="572"/>
      <c r="KJS9" s="572"/>
      <c r="KJT9" s="573"/>
      <c r="KJU9" s="571"/>
      <c r="KJV9" s="572"/>
      <c r="KJW9" s="572"/>
      <c r="KJX9" s="572"/>
      <c r="KJY9" s="572"/>
      <c r="KJZ9" s="573"/>
      <c r="KKA9" s="571"/>
      <c r="KKB9" s="572"/>
      <c r="KKC9" s="572"/>
      <c r="KKD9" s="572"/>
      <c r="KKE9" s="572"/>
      <c r="KKF9" s="573"/>
      <c r="KKG9" s="571"/>
      <c r="KKH9" s="572"/>
      <c r="KKI9" s="572"/>
      <c r="KKJ9" s="572"/>
      <c r="KKK9" s="572"/>
      <c r="KKL9" s="573"/>
      <c r="KKM9" s="571"/>
      <c r="KKN9" s="572"/>
      <c r="KKO9" s="572"/>
      <c r="KKP9" s="572"/>
      <c r="KKQ9" s="572"/>
      <c r="KKR9" s="573"/>
      <c r="KKS9" s="571"/>
      <c r="KKT9" s="572"/>
      <c r="KKU9" s="572"/>
      <c r="KKV9" s="572"/>
      <c r="KKW9" s="572"/>
      <c r="KKX9" s="573"/>
      <c r="KKY9" s="571"/>
      <c r="KKZ9" s="572"/>
      <c r="KLA9" s="572"/>
      <c r="KLB9" s="572"/>
      <c r="KLC9" s="572"/>
      <c r="KLD9" s="573"/>
      <c r="KLE9" s="571"/>
      <c r="KLF9" s="572"/>
      <c r="KLG9" s="572"/>
      <c r="KLH9" s="572"/>
      <c r="KLI9" s="572"/>
      <c r="KLJ9" s="573"/>
      <c r="KLK9" s="571"/>
      <c r="KLL9" s="572"/>
      <c r="KLM9" s="572"/>
      <c r="KLN9" s="572"/>
      <c r="KLO9" s="572"/>
      <c r="KLP9" s="573"/>
      <c r="KLQ9" s="571"/>
      <c r="KLR9" s="572"/>
      <c r="KLS9" s="572"/>
      <c r="KLT9" s="572"/>
      <c r="KLU9" s="572"/>
      <c r="KLV9" s="573"/>
      <c r="KLW9" s="571"/>
      <c r="KLX9" s="572"/>
      <c r="KLY9" s="572"/>
      <c r="KLZ9" s="572"/>
      <c r="KMA9" s="572"/>
      <c r="KMB9" s="573"/>
      <c r="KMC9" s="571"/>
      <c r="KMD9" s="572"/>
      <c r="KME9" s="572"/>
      <c r="KMF9" s="572"/>
      <c r="KMG9" s="572"/>
      <c r="KMH9" s="573"/>
      <c r="KMI9" s="571"/>
      <c r="KMJ9" s="572"/>
      <c r="KMK9" s="572"/>
      <c r="KML9" s="572"/>
      <c r="KMM9" s="572"/>
      <c r="KMN9" s="573"/>
      <c r="KMO9" s="571"/>
      <c r="KMP9" s="572"/>
      <c r="KMQ9" s="572"/>
      <c r="KMR9" s="572"/>
      <c r="KMS9" s="572"/>
      <c r="KMT9" s="573"/>
      <c r="KMU9" s="571"/>
      <c r="KMV9" s="572"/>
      <c r="KMW9" s="572"/>
      <c r="KMX9" s="572"/>
      <c r="KMY9" s="572"/>
      <c r="KMZ9" s="573"/>
      <c r="KNA9" s="571"/>
      <c r="KNB9" s="572"/>
      <c r="KNC9" s="572"/>
      <c r="KND9" s="572"/>
      <c r="KNE9" s="572"/>
      <c r="KNF9" s="573"/>
      <c r="KNG9" s="571"/>
      <c r="KNH9" s="572"/>
      <c r="KNI9" s="572"/>
      <c r="KNJ9" s="572"/>
      <c r="KNK9" s="572"/>
      <c r="KNL9" s="573"/>
      <c r="KNM9" s="571"/>
      <c r="KNN9" s="572"/>
      <c r="KNO9" s="572"/>
      <c r="KNP9" s="572"/>
      <c r="KNQ9" s="572"/>
      <c r="KNR9" s="573"/>
      <c r="KNS9" s="571"/>
      <c r="KNT9" s="572"/>
      <c r="KNU9" s="572"/>
      <c r="KNV9" s="572"/>
      <c r="KNW9" s="572"/>
      <c r="KNX9" s="573"/>
      <c r="KNY9" s="571"/>
      <c r="KNZ9" s="572"/>
      <c r="KOA9" s="572"/>
      <c r="KOB9" s="572"/>
      <c r="KOC9" s="572"/>
      <c r="KOD9" s="573"/>
      <c r="KOE9" s="571"/>
      <c r="KOF9" s="572"/>
      <c r="KOG9" s="572"/>
      <c r="KOH9" s="572"/>
      <c r="KOI9" s="572"/>
      <c r="KOJ9" s="573"/>
      <c r="KOK9" s="571"/>
      <c r="KOL9" s="572"/>
      <c r="KOM9" s="572"/>
      <c r="KON9" s="572"/>
      <c r="KOO9" s="572"/>
      <c r="KOP9" s="573"/>
      <c r="KOQ9" s="571"/>
      <c r="KOR9" s="572"/>
      <c r="KOS9" s="572"/>
      <c r="KOT9" s="572"/>
      <c r="KOU9" s="572"/>
      <c r="KOV9" s="573"/>
      <c r="KOW9" s="571"/>
      <c r="KOX9" s="572"/>
      <c r="KOY9" s="572"/>
      <c r="KOZ9" s="572"/>
      <c r="KPA9" s="572"/>
      <c r="KPB9" s="573"/>
      <c r="KPC9" s="571"/>
      <c r="KPD9" s="572"/>
      <c r="KPE9" s="572"/>
      <c r="KPF9" s="572"/>
      <c r="KPG9" s="572"/>
      <c r="KPH9" s="573"/>
      <c r="KPI9" s="571"/>
      <c r="KPJ9" s="572"/>
      <c r="KPK9" s="572"/>
      <c r="KPL9" s="572"/>
      <c r="KPM9" s="572"/>
      <c r="KPN9" s="573"/>
      <c r="KPO9" s="571"/>
      <c r="KPP9" s="572"/>
      <c r="KPQ9" s="572"/>
      <c r="KPR9" s="572"/>
      <c r="KPS9" s="572"/>
      <c r="KPT9" s="573"/>
      <c r="KPU9" s="571"/>
      <c r="KPV9" s="572"/>
      <c r="KPW9" s="572"/>
      <c r="KPX9" s="572"/>
      <c r="KPY9" s="572"/>
      <c r="KPZ9" s="573"/>
      <c r="KQA9" s="571"/>
      <c r="KQB9" s="572"/>
      <c r="KQC9" s="572"/>
      <c r="KQD9" s="572"/>
      <c r="KQE9" s="572"/>
      <c r="KQF9" s="573"/>
      <c r="KQG9" s="571"/>
      <c r="KQH9" s="572"/>
      <c r="KQI9" s="572"/>
      <c r="KQJ9" s="572"/>
      <c r="KQK9" s="572"/>
      <c r="KQL9" s="573"/>
      <c r="KQM9" s="571"/>
      <c r="KQN9" s="572"/>
      <c r="KQO9" s="572"/>
      <c r="KQP9" s="572"/>
      <c r="KQQ9" s="572"/>
      <c r="KQR9" s="573"/>
      <c r="KQS9" s="571"/>
      <c r="KQT9" s="572"/>
      <c r="KQU9" s="572"/>
      <c r="KQV9" s="572"/>
      <c r="KQW9" s="572"/>
      <c r="KQX9" s="573"/>
      <c r="KQY9" s="571"/>
      <c r="KQZ9" s="572"/>
      <c r="KRA9" s="572"/>
      <c r="KRB9" s="572"/>
      <c r="KRC9" s="572"/>
      <c r="KRD9" s="573"/>
      <c r="KRE9" s="571"/>
      <c r="KRF9" s="572"/>
      <c r="KRG9" s="572"/>
      <c r="KRH9" s="572"/>
      <c r="KRI9" s="572"/>
      <c r="KRJ9" s="573"/>
      <c r="KRK9" s="571"/>
      <c r="KRL9" s="572"/>
      <c r="KRM9" s="572"/>
      <c r="KRN9" s="572"/>
      <c r="KRO9" s="572"/>
      <c r="KRP9" s="573"/>
      <c r="KRQ9" s="571"/>
      <c r="KRR9" s="572"/>
      <c r="KRS9" s="572"/>
      <c r="KRT9" s="572"/>
      <c r="KRU9" s="572"/>
      <c r="KRV9" s="573"/>
      <c r="KRW9" s="571"/>
      <c r="KRX9" s="572"/>
      <c r="KRY9" s="572"/>
      <c r="KRZ9" s="572"/>
      <c r="KSA9" s="572"/>
      <c r="KSB9" s="573"/>
      <c r="KSC9" s="571"/>
      <c r="KSD9" s="572"/>
      <c r="KSE9" s="572"/>
      <c r="KSF9" s="572"/>
      <c r="KSG9" s="572"/>
      <c r="KSH9" s="573"/>
      <c r="KSI9" s="571"/>
      <c r="KSJ9" s="572"/>
      <c r="KSK9" s="572"/>
      <c r="KSL9" s="572"/>
      <c r="KSM9" s="572"/>
      <c r="KSN9" s="573"/>
      <c r="KSO9" s="571"/>
      <c r="KSP9" s="572"/>
      <c r="KSQ9" s="572"/>
      <c r="KSR9" s="572"/>
      <c r="KSS9" s="572"/>
      <c r="KST9" s="573"/>
      <c r="KSU9" s="571"/>
      <c r="KSV9" s="572"/>
      <c r="KSW9" s="572"/>
      <c r="KSX9" s="572"/>
      <c r="KSY9" s="572"/>
      <c r="KSZ9" s="573"/>
      <c r="KTA9" s="571"/>
      <c r="KTB9" s="572"/>
      <c r="KTC9" s="572"/>
      <c r="KTD9" s="572"/>
      <c r="KTE9" s="572"/>
      <c r="KTF9" s="573"/>
      <c r="KTG9" s="571"/>
      <c r="KTH9" s="572"/>
      <c r="KTI9" s="572"/>
      <c r="KTJ9" s="572"/>
      <c r="KTK9" s="572"/>
      <c r="KTL9" s="573"/>
      <c r="KTM9" s="571"/>
      <c r="KTN9" s="572"/>
      <c r="KTO9" s="572"/>
      <c r="KTP9" s="572"/>
      <c r="KTQ9" s="572"/>
      <c r="KTR9" s="573"/>
      <c r="KTS9" s="571"/>
      <c r="KTT9" s="572"/>
      <c r="KTU9" s="572"/>
      <c r="KTV9" s="572"/>
      <c r="KTW9" s="572"/>
      <c r="KTX9" s="573"/>
      <c r="KTY9" s="571"/>
      <c r="KTZ9" s="572"/>
      <c r="KUA9" s="572"/>
      <c r="KUB9" s="572"/>
      <c r="KUC9" s="572"/>
      <c r="KUD9" s="573"/>
      <c r="KUE9" s="571"/>
      <c r="KUF9" s="572"/>
      <c r="KUG9" s="572"/>
      <c r="KUH9" s="572"/>
      <c r="KUI9" s="572"/>
      <c r="KUJ9" s="573"/>
      <c r="KUK9" s="571"/>
      <c r="KUL9" s="572"/>
      <c r="KUM9" s="572"/>
      <c r="KUN9" s="572"/>
      <c r="KUO9" s="572"/>
      <c r="KUP9" s="573"/>
      <c r="KUQ9" s="571"/>
      <c r="KUR9" s="572"/>
      <c r="KUS9" s="572"/>
      <c r="KUT9" s="572"/>
      <c r="KUU9" s="572"/>
      <c r="KUV9" s="573"/>
      <c r="KUW9" s="571"/>
      <c r="KUX9" s="572"/>
      <c r="KUY9" s="572"/>
      <c r="KUZ9" s="572"/>
      <c r="KVA9" s="572"/>
      <c r="KVB9" s="573"/>
      <c r="KVC9" s="571"/>
      <c r="KVD9" s="572"/>
      <c r="KVE9" s="572"/>
      <c r="KVF9" s="572"/>
      <c r="KVG9" s="572"/>
      <c r="KVH9" s="573"/>
      <c r="KVI9" s="571"/>
      <c r="KVJ9" s="572"/>
      <c r="KVK9" s="572"/>
      <c r="KVL9" s="572"/>
      <c r="KVM9" s="572"/>
      <c r="KVN9" s="573"/>
      <c r="KVO9" s="571"/>
      <c r="KVP9" s="572"/>
      <c r="KVQ9" s="572"/>
      <c r="KVR9" s="572"/>
      <c r="KVS9" s="572"/>
      <c r="KVT9" s="573"/>
      <c r="KVU9" s="571"/>
      <c r="KVV9" s="572"/>
      <c r="KVW9" s="572"/>
      <c r="KVX9" s="572"/>
      <c r="KVY9" s="572"/>
      <c r="KVZ9" s="573"/>
      <c r="KWA9" s="571"/>
      <c r="KWB9" s="572"/>
      <c r="KWC9" s="572"/>
      <c r="KWD9" s="572"/>
      <c r="KWE9" s="572"/>
      <c r="KWF9" s="573"/>
      <c r="KWG9" s="571"/>
      <c r="KWH9" s="572"/>
      <c r="KWI9" s="572"/>
      <c r="KWJ9" s="572"/>
      <c r="KWK9" s="572"/>
      <c r="KWL9" s="573"/>
      <c r="KWM9" s="571"/>
      <c r="KWN9" s="572"/>
      <c r="KWO9" s="572"/>
      <c r="KWP9" s="572"/>
      <c r="KWQ9" s="572"/>
      <c r="KWR9" s="573"/>
      <c r="KWS9" s="571"/>
      <c r="KWT9" s="572"/>
      <c r="KWU9" s="572"/>
      <c r="KWV9" s="572"/>
      <c r="KWW9" s="572"/>
      <c r="KWX9" s="573"/>
      <c r="KWY9" s="571"/>
      <c r="KWZ9" s="572"/>
      <c r="KXA9" s="572"/>
      <c r="KXB9" s="572"/>
      <c r="KXC9" s="572"/>
      <c r="KXD9" s="573"/>
      <c r="KXE9" s="571"/>
      <c r="KXF9" s="572"/>
      <c r="KXG9" s="572"/>
      <c r="KXH9" s="572"/>
      <c r="KXI9" s="572"/>
      <c r="KXJ9" s="573"/>
      <c r="KXK9" s="571"/>
      <c r="KXL9" s="572"/>
      <c r="KXM9" s="572"/>
      <c r="KXN9" s="572"/>
      <c r="KXO9" s="572"/>
      <c r="KXP9" s="573"/>
      <c r="KXQ9" s="571"/>
      <c r="KXR9" s="572"/>
      <c r="KXS9" s="572"/>
      <c r="KXT9" s="572"/>
      <c r="KXU9" s="572"/>
      <c r="KXV9" s="573"/>
      <c r="KXW9" s="571"/>
      <c r="KXX9" s="572"/>
      <c r="KXY9" s="572"/>
      <c r="KXZ9" s="572"/>
      <c r="KYA9" s="572"/>
      <c r="KYB9" s="573"/>
      <c r="KYC9" s="571"/>
      <c r="KYD9" s="572"/>
      <c r="KYE9" s="572"/>
      <c r="KYF9" s="572"/>
      <c r="KYG9" s="572"/>
      <c r="KYH9" s="573"/>
      <c r="KYI9" s="571"/>
      <c r="KYJ9" s="572"/>
      <c r="KYK9" s="572"/>
      <c r="KYL9" s="572"/>
      <c r="KYM9" s="572"/>
      <c r="KYN9" s="573"/>
      <c r="KYO9" s="571"/>
      <c r="KYP9" s="572"/>
      <c r="KYQ9" s="572"/>
      <c r="KYR9" s="572"/>
      <c r="KYS9" s="572"/>
      <c r="KYT9" s="573"/>
      <c r="KYU9" s="571"/>
      <c r="KYV9" s="572"/>
      <c r="KYW9" s="572"/>
      <c r="KYX9" s="572"/>
      <c r="KYY9" s="572"/>
      <c r="KYZ9" s="573"/>
      <c r="KZA9" s="571"/>
      <c r="KZB9" s="572"/>
      <c r="KZC9" s="572"/>
      <c r="KZD9" s="572"/>
      <c r="KZE9" s="572"/>
      <c r="KZF9" s="573"/>
      <c r="KZG9" s="571"/>
      <c r="KZH9" s="572"/>
      <c r="KZI9" s="572"/>
      <c r="KZJ9" s="572"/>
      <c r="KZK9" s="572"/>
      <c r="KZL9" s="573"/>
      <c r="KZM9" s="571"/>
      <c r="KZN9" s="572"/>
      <c r="KZO9" s="572"/>
      <c r="KZP9" s="572"/>
      <c r="KZQ9" s="572"/>
      <c r="KZR9" s="573"/>
      <c r="KZS9" s="571"/>
      <c r="KZT9" s="572"/>
      <c r="KZU9" s="572"/>
      <c r="KZV9" s="572"/>
      <c r="KZW9" s="572"/>
      <c r="KZX9" s="573"/>
      <c r="KZY9" s="571"/>
      <c r="KZZ9" s="572"/>
      <c r="LAA9" s="572"/>
      <c r="LAB9" s="572"/>
      <c r="LAC9" s="572"/>
      <c r="LAD9" s="573"/>
      <c r="LAE9" s="571"/>
      <c r="LAF9" s="572"/>
      <c r="LAG9" s="572"/>
      <c r="LAH9" s="572"/>
      <c r="LAI9" s="572"/>
      <c r="LAJ9" s="573"/>
      <c r="LAK9" s="571"/>
      <c r="LAL9" s="572"/>
      <c r="LAM9" s="572"/>
      <c r="LAN9" s="572"/>
      <c r="LAO9" s="572"/>
      <c r="LAP9" s="573"/>
      <c r="LAQ9" s="571"/>
      <c r="LAR9" s="572"/>
      <c r="LAS9" s="572"/>
      <c r="LAT9" s="572"/>
      <c r="LAU9" s="572"/>
      <c r="LAV9" s="573"/>
      <c r="LAW9" s="571"/>
      <c r="LAX9" s="572"/>
      <c r="LAY9" s="572"/>
      <c r="LAZ9" s="572"/>
      <c r="LBA9" s="572"/>
      <c r="LBB9" s="573"/>
      <c r="LBC9" s="571"/>
      <c r="LBD9" s="572"/>
      <c r="LBE9" s="572"/>
      <c r="LBF9" s="572"/>
      <c r="LBG9" s="572"/>
      <c r="LBH9" s="573"/>
      <c r="LBI9" s="571"/>
      <c r="LBJ9" s="572"/>
      <c r="LBK9" s="572"/>
      <c r="LBL9" s="572"/>
      <c r="LBM9" s="572"/>
      <c r="LBN9" s="573"/>
      <c r="LBO9" s="571"/>
      <c r="LBP9" s="572"/>
      <c r="LBQ9" s="572"/>
      <c r="LBR9" s="572"/>
      <c r="LBS9" s="572"/>
      <c r="LBT9" s="573"/>
      <c r="LBU9" s="571"/>
      <c r="LBV9" s="572"/>
      <c r="LBW9" s="572"/>
      <c r="LBX9" s="572"/>
      <c r="LBY9" s="572"/>
      <c r="LBZ9" s="573"/>
      <c r="LCA9" s="571"/>
      <c r="LCB9" s="572"/>
      <c r="LCC9" s="572"/>
      <c r="LCD9" s="572"/>
      <c r="LCE9" s="572"/>
      <c r="LCF9" s="573"/>
      <c r="LCG9" s="571"/>
      <c r="LCH9" s="572"/>
      <c r="LCI9" s="572"/>
      <c r="LCJ9" s="572"/>
      <c r="LCK9" s="572"/>
      <c r="LCL9" s="573"/>
      <c r="LCM9" s="571"/>
      <c r="LCN9" s="572"/>
      <c r="LCO9" s="572"/>
      <c r="LCP9" s="572"/>
      <c r="LCQ9" s="572"/>
      <c r="LCR9" s="573"/>
      <c r="LCS9" s="571"/>
      <c r="LCT9" s="572"/>
      <c r="LCU9" s="572"/>
      <c r="LCV9" s="572"/>
      <c r="LCW9" s="572"/>
      <c r="LCX9" s="573"/>
      <c r="LCY9" s="571"/>
      <c r="LCZ9" s="572"/>
      <c r="LDA9" s="572"/>
      <c r="LDB9" s="572"/>
      <c r="LDC9" s="572"/>
      <c r="LDD9" s="573"/>
      <c r="LDE9" s="571"/>
      <c r="LDF9" s="572"/>
      <c r="LDG9" s="572"/>
      <c r="LDH9" s="572"/>
      <c r="LDI9" s="572"/>
      <c r="LDJ9" s="573"/>
      <c r="LDK9" s="571"/>
      <c r="LDL9" s="572"/>
      <c r="LDM9" s="572"/>
      <c r="LDN9" s="572"/>
      <c r="LDO9" s="572"/>
      <c r="LDP9" s="573"/>
      <c r="LDQ9" s="571"/>
      <c r="LDR9" s="572"/>
      <c r="LDS9" s="572"/>
      <c r="LDT9" s="572"/>
      <c r="LDU9" s="572"/>
      <c r="LDV9" s="573"/>
      <c r="LDW9" s="571"/>
      <c r="LDX9" s="572"/>
      <c r="LDY9" s="572"/>
      <c r="LDZ9" s="572"/>
      <c r="LEA9" s="572"/>
      <c r="LEB9" s="573"/>
      <c r="LEC9" s="571"/>
      <c r="LED9" s="572"/>
      <c r="LEE9" s="572"/>
      <c r="LEF9" s="572"/>
      <c r="LEG9" s="572"/>
      <c r="LEH9" s="573"/>
      <c r="LEI9" s="571"/>
      <c r="LEJ9" s="572"/>
      <c r="LEK9" s="572"/>
      <c r="LEL9" s="572"/>
      <c r="LEM9" s="572"/>
      <c r="LEN9" s="573"/>
      <c r="LEO9" s="571"/>
      <c r="LEP9" s="572"/>
      <c r="LEQ9" s="572"/>
      <c r="LER9" s="572"/>
      <c r="LES9" s="572"/>
      <c r="LET9" s="573"/>
      <c r="LEU9" s="571"/>
      <c r="LEV9" s="572"/>
      <c r="LEW9" s="572"/>
      <c r="LEX9" s="572"/>
      <c r="LEY9" s="572"/>
      <c r="LEZ9" s="573"/>
      <c r="LFA9" s="571"/>
      <c r="LFB9" s="572"/>
      <c r="LFC9" s="572"/>
      <c r="LFD9" s="572"/>
      <c r="LFE9" s="572"/>
      <c r="LFF9" s="573"/>
      <c r="LFG9" s="571"/>
      <c r="LFH9" s="572"/>
      <c r="LFI9" s="572"/>
      <c r="LFJ9" s="572"/>
      <c r="LFK9" s="572"/>
      <c r="LFL9" s="573"/>
      <c r="LFM9" s="571"/>
      <c r="LFN9" s="572"/>
      <c r="LFO9" s="572"/>
      <c r="LFP9" s="572"/>
      <c r="LFQ9" s="572"/>
      <c r="LFR9" s="573"/>
      <c r="LFS9" s="571"/>
      <c r="LFT9" s="572"/>
      <c r="LFU9" s="572"/>
      <c r="LFV9" s="572"/>
      <c r="LFW9" s="572"/>
      <c r="LFX9" s="573"/>
      <c r="LFY9" s="571"/>
      <c r="LFZ9" s="572"/>
      <c r="LGA9" s="572"/>
      <c r="LGB9" s="572"/>
      <c r="LGC9" s="572"/>
      <c r="LGD9" s="573"/>
      <c r="LGE9" s="571"/>
      <c r="LGF9" s="572"/>
      <c r="LGG9" s="572"/>
      <c r="LGH9" s="572"/>
      <c r="LGI9" s="572"/>
      <c r="LGJ9" s="573"/>
      <c r="LGK9" s="571"/>
      <c r="LGL9" s="572"/>
      <c r="LGM9" s="572"/>
      <c r="LGN9" s="572"/>
      <c r="LGO9" s="572"/>
      <c r="LGP9" s="573"/>
      <c r="LGQ9" s="571"/>
      <c r="LGR9" s="572"/>
      <c r="LGS9" s="572"/>
      <c r="LGT9" s="572"/>
      <c r="LGU9" s="572"/>
      <c r="LGV9" s="573"/>
      <c r="LGW9" s="571"/>
      <c r="LGX9" s="572"/>
      <c r="LGY9" s="572"/>
      <c r="LGZ9" s="572"/>
      <c r="LHA9" s="572"/>
      <c r="LHB9" s="573"/>
      <c r="LHC9" s="571"/>
      <c r="LHD9" s="572"/>
      <c r="LHE9" s="572"/>
      <c r="LHF9" s="572"/>
      <c r="LHG9" s="572"/>
      <c r="LHH9" s="573"/>
      <c r="LHI9" s="571"/>
      <c r="LHJ9" s="572"/>
      <c r="LHK9" s="572"/>
      <c r="LHL9" s="572"/>
      <c r="LHM9" s="572"/>
      <c r="LHN9" s="573"/>
      <c r="LHO9" s="571"/>
      <c r="LHP9" s="572"/>
      <c r="LHQ9" s="572"/>
      <c r="LHR9" s="572"/>
      <c r="LHS9" s="572"/>
      <c r="LHT9" s="573"/>
      <c r="LHU9" s="571"/>
      <c r="LHV9" s="572"/>
      <c r="LHW9" s="572"/>
      <c r="LHX9" s="572"/>
      <c r="LHY9" s="572"/>
      <c r="LHZ9" s="573"/>
      <c r="LIA9" s="571"/>
      <c r="LIB9" s="572"/>
      <c r="LIC9" s="572"/>
      <c r="LID9" s="572"/>
      <c r="LIE9" s="572"/>
      <c r="LIF9" s="573"/>
      <c r="LIG9" s="571"/>
      <c r="LIH9" s="572"/>
      <c r="LII9" s="572"/>
      <c r="LIJ9" s="572"/>
      <c r="LIK9" s="572"/>
      <c r="LIL9" s="573"/>
      <c r="LIM9" s="571"/>
      <c r="LIN9" s="572"/>
      <c r="LIO9" s="572"/>
      <c r="LIP9" s="572"/>
      <c r="LIQ9" s="572"/>
      <c r="LIR9" s="573"/>
      <c r="LIS9" s="571"/>
      <c r="LIT9" s="572"/>
      <c r="LIU9" s="572"/>
      <c r="LIV9" s="572"/>
      <c r="LIW9" s="572"/>
      <c r="LIX9" s="573"/>
      <c r="LIY9" s="571"/>
      <c r="LIZ9" s="572"/>
      <c r="LJA9" s="572"/>
      <c r="LJB9" s="572"/>
      <c r="LJC9" s="572"/>
      <c r="LJD9" s="573"/>
      <c r="LJE9" s="571"/>
      <c r="LJF9" s="572"/>
      <c r="LJG9" s="572"/>
      <c r="LJH9" s="572"/>
      <c r="LJI9" s="572"/>
      <c r="LJJ9" s="573"/>
      <c r="LJK9" s="571"/>
      <c r="LJL9" s="572"/>
      <c r="LJM9" s="572"/>
      <c r="LJN9" s="572"/>
      <c r="LJO9" s="572"/>
      <c r="LJP9" s="573"/>
      <c r="LJQ9" s="571"/>
      <c r="LJR9" s="572"/>
      <c r="LJS9" s="572"/>
      <c r="LJT9" s="572"/>
      <c r="LJU9" s="572"/>
      <c r="LJV9" s="573"/>
      <c r="LJW9" s="571"/>
      <c r="LJX9" s="572"/>
      <c r="LJY9" s="572"/>
      <c r="LJZ9" s="572"/>
      <c r="LKA9" s="572"/>
      <c r="LKB9" s="573"/>
      <c r="LKC9" s="571"/>
      <c r="LKD9" s="572"/>
      <c r="LKE9" s="572"/>
      <c r="LKF9" s="572"/>
      <c r="LKG9" s="572"/>
      <c r="LKH9" s="573"/>
      <c r="LKI9" s="571"/>
      <c r="LKJ9" s="572"/>
      <c r="LKK9" s="572"/>
      <c r="LKL9" s="572"/>
      <c r="LKM9" s="572"/>
      <c r="LKN9" s="573"/>
      <c r="LKO9" s="571"/>
      <c r="LKP9" s="572"/>
      <c r="LKQ9" s="572"/>
      <c r="LKR9" s="572"/>
      <c r="LKS9" s="572"/>
      <c r="LKT9" s="573"/>
      <c r="LKU9" s="571"/>
      <c r="LKV9" s="572"/>
      <c r="LKW9" s="572"/>
      <c r="LKX9" s="572"/>
      <c r="LKY9" s="572"/>
      <c r="LKZ9" s="573"/>
      <c r="LLA9" s="571"/>
      <c r="LLB9" s="572"/>
      <c r="LLC9" s="572"/>
      <c r="LLD9" s="572"/>
      <c r="LLE9" s="572"/>
      <c r="LLF9" s="573"/>
      <c r="LLG9" s="571"/>
      <c r="LLH9" s="572"/>
      <c r="LLI9" s="572"/>
      <c r="LLJ9" s="572"/>
      <c r="LLK9" s="572"/>
      <c r="LLL9" s="573"/>
      <c r="LLM9" s="571"/>
      <c r="LLN9" s="572"/>
      <c r="LLO9" s="572"/>
      <c r="LLP9" s="572"/>
      <c r="LLQ9" s="572"/>
      <c r="LLR9" s="573"/>
      <c r="LLS9" s="571"/>
      <c r="LLT9" s="572"/>
      <c r="LLU9" s="572"/>
      <c r="LLV9" s="572"/>
      <c r="LLW9" s="572"/>
      <c r="LLX9" s="573"/>
      <c r="LLY9" s="571"/>
      <c r="LLZ9" s="572"/>
      <c r="LMA9" s="572"/>
      <c r="LMB9" s="572"/>
      <c r="LMC9" s="572"/>
      <c r="LMD9" s="573"/>
      <c r="LME9" s="571"/>
      <c r="LMF9" s="572"/>
      <c r="LMG9" s="572"/>
      <c r="LMH9" s="572"/>
      <c r="LMI9" s="572"/>
      <c r="LMJ9" s="573"/>
      <c r="LMK9" s="571"/>
      <c r="LML9" s="572"/>
      <c r="LMM9" s="572"/>
      <c r="LMN9" s="572"/>
      <c r="LMO9" s="572"/>
      <c r="LMP9" s="573"/>
      <c r="LMQ9" s="571"/>
      <c r="LMR9" s="572"/>
      <c r="LMS9" s="572"/>
      <c r="LMT9" s="572"/>
      <c r="LMU9" s="572"/>
      <c r="LMV9" s="573"/>
      <c r="LMW9" s="571"/>
      <c r="LMX9" s="572"/>
      <c r="LMY9" s="572"/>
      <c r="LMZ9" s="572"/>
      <c r="LNA9" s="572"/>
      <c r="LNB9" s="573"/>
      <c r="LNC9" s="571"/>
      <c r="LND9" s="572"/>
      <c r="LNE9" s="572"/>
      <c r="LNF9" s="572"/>
      <c r="LNG9" s="572"/>
      <c r="LNH9" s="573"/>
      <c r="LNI9" s="571"/>
      <c r="LNJ9" s="572"/>
      <c r="LNK9" s="572"/>
      <c r="LNL9" s="572"/>
      <c r="LNM9" s="572"/>
      <c r="LNN9" s="573"/>
      <c r="LNO9" s="571"/>
      <c r="LNP9" s="572"/>
      <c r="LNQ9" s="572"/>
      <c r="LNR9" s="572"/>
      <c r="LNS9" s="572"/>
      <c r="LNT9" s="573"/>
      <c r="LNU9" s="571"/>
      <c r="LNV9" s="572"/>
      <c r="LNW9" s="572"/>
      <c r="LNX9" s="572"/>
      <c r="LNY9" s="572"/>
      <c r="LNZ9" s="573"/>
      <c r="LOA9" s="571"/>
      <c r="LOB9" s="572"/>
      <c r="LOC9" s="572"/>
      <c r="LOD9" s="572"/>
      <c r="LOE9" s="572"/>
      <c r="LOF9" s="573"/>
      <c r="LOG9" s="571"/>
      <c r="LOH9" s="572"/>
      <c r="LOI9" s="572"/>
      <c r="LOJ9" s="572"/>
      <c r="LOK9" s="572"/>
      <c r="LOL9" s="573"/>
      <c r="LOM9" s="571"/>
      <c r="LON9" s="572"/>
      <c r="LOO9" s="572"/>
      <c r="LOP9" s="572"/>
      <c r="LOQ9" s="572"/>
      <c r="LOR9" s="573"/>
      <c r="LOS9" s="571"/>
      <c r="LOT9" s="572"/>
      <c r="LOU9" s="572"/>
      <c r="LOV9" s="572"/>
      <c r="LOW9" s="572"/>
      <c r="LOX9" s="573"/>
      <c r="LOY9" s="571"/>
      <c r="LOZ9" s="572"/>
      <c r="LPA9" s="572"/>
      <c r="LPB9" s="572"/>
      <c r="LPC9" s="572"/>
      <c r="LPD9" s="573"/>
      <c r="LPE9" s="571"/>
      <c r="LPF9" s="572"/>
      <c r="LPG9" s="572"/>
      <c r="LPH9" s="572"/>
      <c r="LPI9" s="572"/>
      <c r="LPJ9" s="573"/>
      <c r="LPK9" s="571"/>
      <c r="LPL9" s="572"/>
      <c r="LPM9" s="572"/>
      <c r="LPN9" s="572"/>
      <c r="LPO9" s="572"/>
      <c r="LPP9" s="573"/>
      <c r="LPQ9" s="571"/>
      <c r="LPR9" s="572"/>
      <c r="LPS9" s="572"/>
      <c r="LPT9" s="572"/>
      <c r="LPU9" s="572"/>
      <c r="LPV9" s="573"/>
      <c r="LPW9" s="571"/>
      <c r="LPX9" s="572"/>
      <c r="LPY9" s="572"/>
      <c r="LPZ9" s="572"/>
      <c r="LQA9" s="572"/>
      <c r="LQB9" s="573"/>
      <c r="LQC9" s="571"/>
      <c r="LQD9" s="572"/>
      <c r="LQE9" s="572"/>
      <c r="LQF9" s="572"/>
      <c r="LQG9" s="572"/>
      <c r="LQH9" s="573"/>
      <c r="LQI9" s="571"/>
      <c r="LQJ9" s="572"/>
      <c r="LQK9" s="572"/>
      <c r="LQL9" s="572"/>
      <c r="LQM9" s="572"/>
      <c r="LQN9" s="573"/>
      <c r="LQO9" s="571"/>
      <c r="LQP9" s="572"/>
      <c r="LQQ9" s="572"/>
      <c r="LQR9" s="572"/>
      <c r="LQS9" s="572"/>
      <c r="LQT9" s="573"/>
      <c r="LQU9" s="571"/>
      <c r="LQV9" s="572"/>
      <c r="LQW9" s="572"/>
      <c r="LQX9" s="572"/>
      <c r="LQY9" s="572"/>
      <c r="LQZ9" s="573"/>
      <c r="LRA9" s="571"/>
      <c r="LRB9" s="572"/>
      <c r="LRC9" s="572"/>
      <c r="LRD9" s="572"/>
      <c r="LRE9" s="572"/>
      <c r="LRF9" s="573"/>
      <c r="LRG9" s="571"/>
      <c r="LRH9" s="572"/>
      <c r="LRI9" s="572"/>
      <c r="LRJ9" s="572"/>
      <c r="LRK9" s="572"/>
      <c r="LRL9" s="573"/>
      <c r="LRM9" s="571"/>
      <c r="LRN9" s="572"/>
      <c r="LRO9" s="572"/>
      <c r="LRP9" s="572"/>
      <c r="LRQ9" s="572"/>
      <c r="LRR9" s="573"/>
      <c r="LRS9" s="571"/>
      <c r="LRT9" s="572"/>
      <c r="LRU9" s="572"/>
      <c r="LRV9" s="572"/>
      <c r="LRW9" s="572"/>
      <c r="LRX9" s="573"/>
      <c r="LRY9" s="571"/>
      <c r="LRZ9" s="572"/>
      <c r="LSA9" s="572"/>
      <c r="LSB9" s="572"/>
      <c r="LSC9" s="572"/>
      <c r="LSD9" s="573"/>
      <c r="LSE9" s="571"/>
      <c r="LSF9" s="572"/>
      <c r="LSG9" s="572"/>
      <c r="LSH9" s="572"/>
      <c r="LSI9" s="572"/>
      <c r="LSJ9" s="573"/>
      <c r="LSK9" s="571"/>
      <c r="LSL9" s="572"/>
      <c r="LSM9" s="572"/>
      <c r="LSN9" s="572"/>
      <c r="LSO9" s="572"/>
      <c r="LSP9" s="573"/>
      <c r="LSQ9" s="571"/>
      <c r="LSR9" s="572"/>
      <c r="LSS9" s="572"/>
      <c r="LST9" s="572"/>
      <c r="LSU9" s="572"/>
      <c r="LSV9" s="573"/>
      <c r="LSW9" s="571"/>
      <c r="LSX9" s="572"/>
      <c r="LSY9" s="572"/>
      <c r="LSZ9" s="572"/>
      <c r="LTA9" s="572"/>
      <c r="LTB9" s="573"/>
      <c r="LTC9" s="571"/>
      <c r="LTD9" s="572"/>
      <c r="LTE9" s="572"/>
      <c r="LTF9" s="572"/>
      <c r="LTG9" s="572"/>
      <c r="LTH9" s="573"/>
      <c r="LTI9" s="571"/>
      <c r="LTJ9" s="572"/>
      <c r="LTK9" s="572"/>
      <c r="LTL9" s="572"/>
      <c r="LTM9" s="572"/>
      <c r="LTN9" s="573"/>
      <c r="LTO9" s="571"/>
      <c r="LTP9" s="572"/>
      <c r="LTQ9" s="572"/>
      <c r="LTR9" s="572"/>
      <c r="LTS9" s="572"/>
      <c r="LTT9" s="573"/>
      <c r="LTU9" s="571"/>
      <c r="LTV9" s="572"/>
      <c r="LTW9" s="572"/>
      <c r="LTX9" s="572"/>
      <c r="LTY9" s="572"/>
      <c r="LTZ9" s="573"/>
      <c r="LUA9" s="571"/>
      <c r="LUB9" s="572"/>
      <c r="LUC9" s="572"/>
      <c r="LUD9" s="572"/>
      <c r="LUE9" s="572"/>
      <c r="LUF9" s="573"/>
      <c r="LUG9" s="571"/>
      <c r="LUH9" s="572"/>
      <c r="LUI9" s="572"/>
      <c r="LUJ9" s="572"/>
      <c r="LUK9" s="572"/>
      <c r="LUL9" s="573"/>
      <c r="LUM9" s="571"/>
      <c r="LUN9" s="572"/>
      <c r="LUO9" s="572"/>
      <c r="LUP9" s="572"/>
      <c r="LUQ9" s="572"/>
      <c r="LUR9" s="573"/>
      <c r="LUS9" s="571"/>
      <c r="LUT9" s="572"/>
      <c r="LUU9" s="572"/>
      <c r="LUV9" s="572"/>
      <c r="LUW9" s="572"/>
      <c r="LUX9" s="573"/>
      <c r="LUY9" s="571"/>
      <c r="LUZ9" s="572"/>
      <c r="LVA9" s="572"/>
      <c r="LVB9" s="572"/>
      <c r="LVC9" s="572"/>
      <c r="LVD9" s="573"/>
      <c r="LVE9" s="571"/>
      <c r="LVF9" s="572"/>
      <c r="LVG9" s="572"/>
      <c r="LVH9" s="572"/>
      <c r="LVI9" s="572"/>
      <c r="LVJ9" s="573"/>
      <c r="LVK9" s="571"/>
      <c r="LVL9" s="572"/>
      <c r="LVM9" s="572"/>
      <c r="LVN9" s="572"/>
      <c r="LVO9" s="572"/>
      <c r="LVP9" s="573"/>
      <c r="LVQ9" s="571"/>
      <c r="LVR9" s="572"/>
      <c r="LVS9" s="572"/>
      <c r="LVT9" s="572"/>
      <c r="LVU9" s="572"/>
      <c r="LVV9" s="573"/>
      <c r="LVW9" s="571"/>
      <c r="LVX9" s="572"/>
      <c r="LVY9" s="572"/>
      <c r="LVZ9" s="572"/>
      <c r="LWA9" s="572"/>
      <c r="LWB9" s="573"/>
      <c r="LWC9" s="571"/>
      <c r="LWD9" s="572"/>
      <c r="LWE9" s="572"/>
      <c r="LWF9" s="572"/>
      <c r="LWG9" s="572"/>
      <c r="LWH9" s="573"/>
      <c r="LWI9" s="571"/>
      <c r="LWJ9" s="572"/>
      <c r="LWK9" s="572"/>
      <c r="LWL9" s="572"/>
      <c r="LWM9" s="572"/>
      <c r="LWN9" s="573"/>
      <c r="LWO9" s="571"/>
      <c r="LWP9" s="572"/>
      <c r="LWQ9" s="572"/>
      <c r="LWR9" s="572"/>
      <c r="LWS9" s="572"/>
      <c r="LWT9" s="573"/>
      <c r="LWU9" s="571"/>
      <c r="LWV9" s="572"/>
      <c r="LWW9" s="572"/>
      <c r="LWX9" s="572"/>
      <c r="LWY9" s="572"/>
      <c r="LWZ9" s="573"/>
      <c r="LXA9" s="571"/>
      <c r="LXB9" s="572"/>
      <c r="LXC9" s="572"/>
      <c r="LXD9" s="572"/>
      <c r="LXE9" s="572"/>
      <c r="LXF9" s="573"/>
      <c r="LXG9" s="571"/>
      <c r="LXH9" s="572"/>
      <c r="LXI9" s="572"/>
      <c r="LXJ9" s="572"/>
      <c r="LXK9" s="572"/>
      <c r="LXL9" s="573"/>
      <c r="LXM9" s="571"/>
      <c r="LXN9" s="572"/>
      <c r="LXO9" s="572"/>
      <c r="LXP9" s="572"/>
      <c r="LXQ9" s="572"/>
      <c r="LXR9" s="573"/>
      <c r="LXS9" s="571"/>
      <c r="LXT9" s="572"/>
      <c r="LXU9" s="572"/>
      <c r="LXV9" s="572"/>
      <c r="LXW9" s="572"/>
      <c r="LXX9" s="573"/>
      <c r="LXY9" s="571"/>
      <c r="LXZ9" s="572"/>
      <c r="LYA9" s="572"/>
      <c r="LYB9" s="572"/>
      <c r="LYC9" s="572"/>
      <c r="LYD9" s="573"/>
      <c r="LYE9" s="571"/>
      <c r="LYF9" s="572"/>
      <c r="LYG9" s="572"/>
      <c r="LYH9" s="572"/>
      <c r="LYI9" s="572"/>
      <c r="LYJ9" s="573"/>
      <c r="LYK9" s="571"/>
      <c r="LYL9" s="572"/>
      <c r="LYM9" s="572"/>
      <c r="LYN9" s="572"/>
      <c r="LYO9" s="572"/>
      <c r="LYP9" s="573"/>
      <c r="LYQ9" s="571"/>
      <c r="LYR9" s="572"/>
      <c r="LYS9" s="572"/>
      <c r="LYT9" s="572"/>
      <c r="LYU9" s="572"/>
      <c r="LYV9" s="573"/>
      <c r="LYW9" s="571"/>
      <c r="LYX9" s="572"/>
      <c r="LYY9" s="572"/>
      <c r="LYZ9" s="572"/>
      <c r="LZA9" s="572"/>
      <c r="LZB9" s="573"/>
      <c r="LZC9" s="571"/>
      <c r="LZD9" s="572"/>
      <c r="LZE9" s="572"/>
      <c r="LZF9" s="572"/>
      <c r="LZG9" s="572"/>
      <c r="LZH9" s="573"/>
      <c r="LZI9" s="571"/>
      <c r="LZJ9" s="572"/>
      <c r="LZK9" s="572"/>
      <c r="LZL9" s="572"/>
      <c r="LZM9" s="572"/>
      <c r="LZN9" s="573"/>
      <c r="LZO9" s="571"/>
      <c r="LZP9" s="572"/>
      <c r="LZQ9" s="572"/>
      <c r="LZR9" s="572"/>
      <c r="LZS9" s="572"/>
      <c r="LZT9" s="573"/>
      <c r="LZU9" s="571"/>
      <c r="LZV9" s="572"/>
      <c r="LZW9" s="572"/>
      <c r="LZX9" s="572"/>
      <c r="LZY9" s="572"/>
      <c r="LZZ9" s="573"/>
      <c r="MAA9" s="571"/>
      <c r="MAB9" s="572"/>
      <c r="MAC9" s="572"/>
      <c r="MAD9" s="572"/>
      <c r="MAE9" s="572"/>
      <c r="MAF9" s="573"/>
      <c r="MAG9" s="571"/>
      <c r="MAH9" s="572"/>
      <c r="MAI9" s="572"/>
      <c r="MAJ9" s="572"/>
      <c r="MAK9" s="572"/>
      <c r="MAL9" s="573"/>
      <c r="MAM9" s="571"/>
      <c r="MAN9" s="572"/>
      <c r="MAO9" s="572"/>
      <c r="MAP9" s="572"/>
      <c r="MAQ9" s="572"/>
      <c r="MAR9" s="573"/>
      <c r="MAS9" s="571"/>
      <c r="MAT9" s="572"/>
      <c r="MAU9" s="572"/>
      <c r="MAV9" s="572"/>
      <c r="MAW9" s="572"/>
      <c r="MAX9" s="573"/>
      <c r="MAY9" s="571"/>
      <c r="MAZ9" s="572"/>
      <c r="MBA9" s="572"/>
      <c r="MBB9" s="572"/>
      <c r="MBC9" s="572"/>
      <c r="MBD9" s="573"/>
      <c r="MBE9" s="571"/>
      <c r="MBF9" s="572"/>
      <c r="MBG9" s="572"/>
      <c r="MBH9" s="572"/>
      <c r="MBI9" s="572"/>
      <c r="MBJ9" s="573"/>
      <c r="MBK9" s="571"/>
      <c r="MBL9" s="572"/>
      <c r="MBM9" s="572"/>
      <c r="MBN9" s="572"/>
      <c r="MBO9" s="572"/>
      <c r="MBP9" s="573"/>
      <c r="MBQ9" s="571"/>
      <c r="MBR9" s="572"/>
      <c r="MBS9" s="572"/>
      <c r="MBT9" s="572"/>
      <c r="MBU9" s="572"/>
      <c r="MBV9" s="573"/>
      <c r="MBW9" s="571"/>
      <c r="MBX9" s="572"/>
      <c r="MBY9" s="572"/>
      <c r="MBZ9" s="572"/>
      <c r="MCA9" s="572"/>
      <c r="MCB9" s="573"/>
      <c r="MCC9" s="571"/>
      <c r="MCD9" s="572"/>
      <c r="MCE9" s="572"/>
      <c r="MCF9" s="572"/>
      <c r="MCG9" s="572"/>
      <c r="MCH9" s="573"/>
      <c r="MCI9" s="571"/>
      <c r="MCJ9" s="572"/>
      <c r="MCK9" s="572"/>
      <c r="MCL9" s="572"/>
      <c r="MCM9" s="572"/>
      <c r="MCN9" s="573"/>
      <c r="MCO9" s="571"/>
      <c r="MCP9" s="572"/>
      <c r="MCQ9" s="572"/>
      <c r="MCR9" s="572"/>
      <c r="MCS9" s="572"/>
      <c r="MCT9" s="573"/>
      <c r="MCU9" s="571"/>
      <c r="MCV9" s="572"/>
      <c r="MCW9" s="572"/>
      <c r="MCX9" s="572"/>
      <c r="MCY9" s="572"/>
      <c r="MCZ9" s="573"/>
      <c r="MDA9" s="571"/>
      <c r="MDB9" s="572"/>
      <c r="MDC9" s="572"/>
      <c r="MDD9" s="572"/>
      <c r="MDE9" s="572"/>
      <c r="MDF9" s="573"/>
      <c r="MDG9" s="571"/>
      <c r="MDH9" s="572"/>
      <c r="MDI9" s="572"/>
      <c r="MDJ9" s="572"/>
      <c r="MDK9" s="572"/>
      <c r="MDL9" s="573"/>
      <c r="MDM9" s="571"/>
      <c r="MDN9" s="572"/>
      <c r="MDO9" s="572"/>
      <c r="MDP9" s="572"/>
      <c r="MDQ9" s="572"/>
      <c r="MDR9" s="573"/>
      <c r="MDS9" s="571"/>
      <c r="MDT9" s="572"/>
      <c r="MDU9" s="572"/>
      <c r="MDV9" s="572"/>
      <c r="MDW9" s="572"/>
      <c r="MDX9" s="573"/>
      <c r="MDY9" s="571"/>
      <c r="MDZ9" s="572"/>
      <c r="MEA9" s="572"/>
      <c r="MEB9" s="572"/>
      <c r="MEC9" s="572"/>
      <c r="MED9" s="573"/>
      <c r="MEE9" s="571"/>
      <c r="MEF9" s="572"/>
      <c r="MEG9" s="572"/>
      <c r="MEH9" s="572"/>
      <c r="MEI9" s="572"/>
      <c r="MEJ9" s="573"/>
      <c r="MEK9" s="571"/>
      <c r="MEL9" s="572"/>
      <c r="MEM9" s="572"/>
      <c r="MEN9" s="572"/>
      <c r="MEO9" s="572"/>
      <c r="MEP9" s="573"/>
      <c r="MEQ9" s="571"/>
      <c r="MER9" s="572"/>
      <c r="MES9" s="572"/>
      <c r="MET9" s="572"/>
      <c r="MEU9" s="572"/>
      <c r="MEV9" s="573"/>
      <c r="MEW9" s="571"/>
      <c r="MEX9" s="572"/>
      <c r="MEY9" s="572"/>
      <c r="MEZ9" s="572"/>
      <c r="MFA9" s="572"/>
      <c r="MFB9" s="573"/>
      <c r="MFC9" s="571"/>
      <c r="MFD9" s="572"/>
      <c r="MFE9" s="572"/>
      <c r="MFF9" s="572"/>
      <c r="MFG9" s="572"/>
      <c r="MFH9" s="573"/>
      <c r="MFI9" s="571"/>
      <c r="MFJ9" s="572"/>
      <c r="MFK9" s="572"/>
      <c r="MFL9" s="572"/>
      <c r="MFM9" s="572"/>
      <c r="MFN9" s="573"/>
      <c r="MFO9" s="571"/>
      <c r="MFP9" s="572"/>
      <c r="MFQ9" s="572"/>
      <c r="MFR9" s="572"/>
      <c r="MFS9" s="572"/>
      <c r="MFT9" s="573"/>
      <c r="MFU9" s="571"/>
      <c r="MFV9" s="572"/>
      <c r="MFW9" s="572"/>
      <c r="MFX9" s="572"/>
      <c r="MFY9" s="572"/>
      <c r="MFZ9" s="573"/>
      <c r="MGA9" s="571"/>
      <c r="MGB9" s="572"/>
      <c r="MGC9" s="572"/>
      <c r="MGD9" s="572"/>
      <c r="MGE9" s="572"/>
      <c r="MGF9" s="573"/>
      <c r="MGG9" s="571"/>
      <c r="MGH9" s="572"/>
      <c r="MGI9" s="572"/>
      <c r="MGJ9" s="572"/>
      <c r="MGK9" s="572"/>
      <c r="MGL9" s="573"/>
      <c r="MGM9" s="571"/>
      <c r="MGN9" s="572"/>
      <c r="MGO9" s="572"/>
      <c r="MGP9" s="572"/>
      <c r="MGQ9" s="572"/>
      <c r="MGR9" s="573"/>
      <c r="MGS9" s="571"/>
      <c r="MGT9" s="572"/>
      <c r="MGU9" s="572"/>
      <c r="MGV9" s="572"/>
      <c r="MGW9" s="572"/>
      <c r="MGX9" s="573"/>
      <c r="MGY9" s="571"/>
      <c r="MGZ9" s="572"/>
      <c r="MHA9" s="572"/>
      <c r="MHB9" s="572"/>
      <c r="MHC9" s="572"/>
      <c r="MHD9" s="573"/>
      <c r="MHE9" s="571"/>
      <c r="MHF9" s="572"/>
      <c r="MHG9" s="572"/>
      <c r="MHH9" s="572"/>
      <c r="MHI9" s="572"/>
      <c r="MHJ9" s="573"/>
      <c r="MHK9" s="571"/>
      <c r="MHL9" s="572"/>
      <c r="MHM9" s="572"/>
      <c r="MHN9" s="572"/>
      <c r="MHO9" s="572"/>
      <c r="MHP9" s="573"/>
      <c r="MHQ9" s="571"/>
      <c r="MHR9" s="572"/>
      <c r="MHS9" s="572"/>
      <c r="MHT9" s="572"/>
      <c r="MHU9" s="572"/>
      <c r="MHV9" s="573"/>
      <c r="MHW9" s="571"/>
      <c r="MHX9" s="572"/>
      <c r="MHY9" s="572"/>
      <c r="MHZ9" s="572"/>
      <c r="MIA9" s="572"/>
      <c r="MIB9" s="573"/>
      <c r="MIC9" s="571"/>
      <c r="MID9" s="572"/>
      <c r="MIE9" s="572"/>
      <c r="MIF9" s="572"/>
      <c r="MIG9" s="572"/>
      <c r="MIH9" s="573"/>
      <c r="MII9" s="571"/>
      <c r="MIJ9" s="572"/>
      <c r="MIK9" s="572"/>
      <c r="MIL9" s="572"/>
      <c r="MIM9" s="572"/>
      <c r="MIN9" s="573"/>
      <c r="MIO9" s="571"/>
      <c r="MIP9" s="572"/>
      <c r="MIQ9" s="572"/>
      <c r="MIR9" s="572"/>
      <c r="MIS9" s="572"/>
      <c r="MIT9" s="573"/>
      <c r="MIU9" s="571"/>
      <c r="MIV9" s="572"/>
      <c r="MIW9" s="572"/>
      <c r="MIX9" s="572"/>
      <c r="MIY9" s="572"/>
      <c r="MIZ9" s="573"/>
      <c r="MJA9" s="571"/>
      <c r="MJB9" s="572"/>
      <c r="MJC9" s="572"/>
      <c r="MJD9" s="572"/>
      <c r="MJE9" s="572"/>
      <c r="MJF9" s="573"/>
      <c r="MJG9" s="571"/>
      <c r="MJH9" s="572"/>
      <c r="MJI9" s="572"/>
      <c r="MJJ9" s="572"/>
      <c r="MJK9" s="572"/>
      <c r="MJL9" s="573"/>
      <c r="MJM9" s="571"/>
      <c r="MJN9" s="572"/>
      <c r="MJO9" s="572"/>
      <c r="MJP9" s="572"/>
      <c r="MJQ9" s="572"/>
      <c r="MJR9" s="573"/>
      <c r="MJS9" s="571"/>
      <c r="MJT9" s="572"/>
      <c r="MJU9" s="572"/>
      <c r="MJV9" s="572"/>
      <c r="MJW9" s="572"/>
      <c r="MJX9" s="573"/>
      <c r="MJY9" s="571"/>
      <c r="MJZ9" s="572"/>
      <c r="MKA9" s="572"/>
      <c r="MKB9" s="572"/>
      <c r="MKC9" s="572"/>
      <c r="MKD9" s="573"/>
      <c r="MKE9" s="571"/>
      <c r="MKF9" s="572"/>
      <c r="MKG9" s="572"/>
      <c r="MKH9" s="572"/>
      <c r="MKI9" s="572"/>
      <c r="MKJ9" s="573"/>
      <c r="MKK9" s="571"/>
      <c r="MKL9" s="572"/>
      <c r="MKM9" s="572"/>
      <c r="MKN9" s="572"/>
      <c r="MKO9" s="572"/>
      <c r="MKP9" s="573"/>
      <c r="MKQ9" s="571"/>
      <c r="MKR9" s="572"/>
      <c r="MKS9" s="572"/>
      <c r="MKT9" s="572"/>
      <c r="MKU9" s="572"/>
      <c r="MKV9" s="573"/>
      <c r="MKW9" s="571"/>
      <c r="MKX9" s="572"/>
      <c r="MKY9" s="572"/>
      <c r="MKZ9" s="572"/>
      <c r="MLA9" s="572"/>
      <c r="MLB9" s="573"/>
      <c r="MLC9" s="571"/>
      <c r="MLD9" s="572"/>
      <c r="MLE9" s="572"/>
      <c r="MLF9" s="572"/>
      <c r="MLG9" s="572"/>
      <c r="MLH9" s="573"/>
      <c r="MLI9" s="571"/>
      <c r="MLJ9" s="572"/>
      <c r="MLK9" s="572"/>
      <c r="MLL9" s="572"/>
      <c r="MLM9" s="572"/>
      <c r="MLN9" s="573"/>
      <c r="MLO9" s="571"/>
      <c r="MLP9" s="572"/>
      <c r="MLQ9" s="572"/>
      <c r="MLR9" s="572"/>
      <c r="MLS9" s="572"/>
      <c r="MLT9" s="573"/>
      <c r="MLU9" s="571"/>
      <c r="MLV9" s="572"/>
      <c r="MLW9" s="572"/>
      <c r="MLX9" s="572"/>
      <c r="MLY9" s="572"/>
      <c r="MLZ9" s="573"/>
      <c r="MMA9" s="571"/>
      <c r="MMB9" s="572"/>
      <c r="MMC9" s="572"/>
      <c r="MMD9" s="572"/>
      <c r="MME9" s="572"/>
      <c r="MMF9" s="573"/>
      <c r="MMG9" s="571"/>
      <c r="MMH9" s="572"/>
      <c r="MMI9" s="572"/>
      <c r="MMJ9" s="572"/>
      <c r="MMK9" s="572"/>
      <c r="MML9" s="573"/>
      <c r="MMM9" s="571"/>
      <c r="MMN9" s="572"/>
      <c r="MMO9" s="572"/>
      <c r="MMP9" s="572"/>
      <c r="MMQ9" s="572"/>
      <c r="MMR9" s="573"/>
      <c r="MMS9" s="571"/>
      <c r="MMT9" s="572"/>
      <c r="MMU9" s="572"/>
      <c r="MMV9" s="572"/>
      <c r="MMW9" s="572"/>
      <c r="MMX9" s="573"/>
      <c r="MMY9" s="571"/>
      <c r="MMZ9" s="572"/>
      <c r="MNA9" s="572"/>
      <c r="MNB9" s="572"/>
      <c r="MNC9" s="572"/>
      <c r="MND9" s="573"/>
      <c r="MNE9" s="571"/>
      <c r="MNF9" s="572"/>
      <c r="MNG9" s="572"/>
      <c r="MNH9" s="572"/>
      <c r="MNI9" s="572"/>
      <c r="MNJ9" s="573"/>
      <c r="MNK9" s="571"/>
      <c r="MNL9" s="572"/>
      <c r="MNM9" s="572"/>
      <c r="MNN9" s="572"/>
      <c r="MNO9" s="572"/>
      <c r="MNP9" s="573"/>
      <c r="MNQ9" s="571"/>
      <c r="MNR9" s="572"/>
      <c r="MNS9" s="572"/>
      <c r="MNT9" s="572"/>
      <c r="MNU9" s="572"/>
      <c r="MNV9" s="573"/>
      <c r="MNW9" s="571"/>
      <c r="MNX9" s="572"/>
      <c r="MNY9" s="572"/>
      <c r="MNZ9" s="572"/>
      <c r="MOA9" s="572"/>
      <c r="MOB9" s="573"/>
      <c r="MOC9" s="571"/>
      <c r="MOD9" s="572"/>
      <c r="MOE9" s="572"/>
      <c r="MOF9" s="572"/>
      <c r="MOG9" s="572"/>
      <c r="MOH9" s="573"/>
      <c r="MOI9" s="571"/>
      <c r="MOJ9" s="572"/>
      <c r="MOK9" s="572"/>
      <c r="MOL9" s="572"/>
      <c r="MOM9" s="572"/>
      <c r="MON9" s="573"/>
      <c r="MOO9" s="571"/>
      <c r="MOP9" s="572"/>
      <c r="MOQ9" s="572"/>
      <c r="MOR9" s="572"/>
      <c r="MOS9" s="572"/>
      <c r="MOT9" s="573"/>
      <c r="MOU9" s="571"/>
      <c r="MOV9" s="572"/>
      <c r="MOW9" s="572"/>
      <c r="MOX9" s="572"/>
      <c r="MOY9" s="572"/>
      <c r="MOZ9" s="573"/>
      <c r="MPA9" s="571"/>
      <c r="MPB9" s="572"/>
      <c r="MPC9" s="572"/>
      <c r="MPD9" s="572"/>
      <c r="MPE9" s="572"/>
      <c r="MPF9" s="573"/>
      <c r="MPG9" s="571"/>
      <c r="MPH9" s="572"/>
      <c r="MPI9" s="572"/>
      <c r="MPJ9" s="572"/>
      <c r="MPK9" s="572"/>
      <c r="MPL9" s="573"/>
      <c r="MPM9" s="571"/>
      <c r="MPN9" s="572"/>
      <c r="MPO9" s="572"/>
      <c r="MPP9" s="572"/>
      <c r="MPQ9" s="572"/>
      <c r="MPR9" s="573"/>
      <c r="MPS9" s="571"/>
      <c r="MPT9" s="572"/>
      <c r="MPU9" s="572"/>
      <c r="MPV9" s="572"/>
      <c r="MPW9" s="572"/>
      <c r="MPX9" s="573"/>
      <c r="MPY9" s="571"/>
      <c r="MPZ9" s="572"/>
      <c r="MQA9" s="572"/>
      <c r="MQB9" s="572"/>
      <c r="MQC9" s="572"/>
      <c r="MQD9" s="573"/>
      <c r="MQE9" s="571"/>
      <c r="MQF9" s="572"/>
      <c r="MQG9" s="572"/>
      <c r="MQH9" s="572"/>
      <c r="MQI9" s="572"/>
      <c r="MQJ9" s="573"/>
      <c r="MQK9" s="571"/>
      <c r="MQL9" s="572"/>
      <c r="MQM9" s="572"/>
      <c r="MQN9" s="572"/>
      <c r="MQO9" s="572"/>
      <c r="MQP9" s="573"/>
      <c r="MQQ9" s="571"/>
      <c r="MQR9" s="572"/>
      <c r="MQS9" s="572"/>
      <c r="MQT9" s="572"/>
      <c r="MQU9" s="572"/>
      <c r="MQV9" s="573"/>
      <c r="MQW9" s="571"/>
      <c r="MQX9" s="572"/>
      <c r="MQY9" s="572"/>
      <c r="MQZ9" s="572"/>
      <c r="MRA9" s="572"/>
      <c r="MRB9" s="573"/>
      <c r="MRC9" s="571"/>
      <c r="MRD9" s="572"/>
      <c r="MRE9" s="572"/>
      <c r="MRF9" s="572"/>
      <c r="MRG9" s="572"/>
      <c r="MRH9" s="573"/>
      <c r="MRI9" s="571"/>
      <c r="MRJ9" s="572"/>
      <c r="MRK9" s="572"/>
      <c r="MRL9" s="572"/>
      <c r="MRM9" s="572"/>
      <c r="MRN9" s="573"/>
      <c r="MRO9" s="571"/>
      <c r="MRP9" s="572"/>
      <c r="MRQ9" s="572"/>
      <c r="MRR9" s="572"/>
      <c r="MRS9" s="572"/>
      <c r="MRT9" s="573"/>
      <c r="MRU9" s="571"/>
      <c r="MRV9" s="572"/>
      <c r="MRW9" s="572"/>
      <c r="MRX9" s="572"/>
      <c r="MRY9" s="572"/>
      <c r="MRZ9" s="573"/>
      <c r="MSA9" s="571"/>
      <c r="MSB9" s="572"/>
      <c r="MSC9" s="572"/>
      <c r="MSD9" s="572"/>
      <c r="MSE9" s="572"/>
      <c r="MSF9" s="573"/>
      <c r="MSG9" s="571"/>
      <c r="MSH9" s="572"/>
      <c r="MSI9" s="572"/>
      <c r="MSJ9" s="572"/>
      <c r="MSK9" s="572"/>
      <c r="MSL9" s="573"/>
      <c r="MSM9" s="571"/>
      <c r="MSN9" s="572"/>
      <c r="MSO9" s="572"/>
      <c r="MSP9" s="572"/>
      <c r="MSQ9" s="572"/>
      <c r="MSR9" s="573"/>
      <c r="MSS9" s="571"/>
      <c r="MST9" s="572"/>
      <c r="MSU9" s="572"/>
      <c r="MSV9" s="572"/>
      <c r="MSW9" s="572"/>
      <c r="MSX9" s="573"/>
      <c r="MSY9" s="571"/>
      <c r="MSZ9" s="572"/>
      <c r="MTA9" s="572"/>
      <c r="MTB9" s="572"/>
      <c r="MTC9" s="572"/>
      <c r="MTD9" s="573"/>
      <c r="MTE9" s="571"/>
      <c r="MTF9" s="572"/>
      <c r="MTG9" s="572"/>
      <c r="MTH9" s="572"/>
      <c r="MTI9" s="572"/>
      <c r="MTJ9" s="573"/>
      <c r="MTK9" s="571"/>
      <c r="MTL9" s="572"/>
      <c r="MTM9" s="572"/>
      <c r="MTN9" s="572"/>
      <c r="MTO9" s="572"/>
      <c r="MTP9" s="573"/>
      <c r="MTQ9" s="571"/>
      <c r="MTR9" s="572"/>
      <c r="MTS9" s="572"/>
      <c r="MTT9" s="572"/>
      <c r="MTU9" s="572"/>
      <c r="MTV9" s="573"/>
      <c r="MTW9" s="571"/>
      <c r="MTX9" s="572"/>
      <c r="MTY9" s="572"/>
      <c r="MTZ9" s="572"/>
      <c r="MUA9" s="572"/>
      <c r="MUB9" s="573"/>
      <c r="MUC9" s="571"/>
      <c r="MUD9" s="572"/>
      <c r="MUE9" s="572"/>
      <c r="MUF9" s="572"/>
      <c r="MUG9" s="572"/>
      <c r="MUH9" s="573"/>
      <c r="MUI9" s="571"/>
      <c r="MUJ9" s="572"/>
      <c r="MUK9" s="572"/>
      <c r="MUL9" s="572"/>
      <c r="MUM9" s="572"/>
      <c r="MUN9" s="573"/>
      <c r="MUO9" s="571"/>
      <c r="MUP9" s="572"/>
      <c r="MUQ9" s="572"/>
      <c r="MUR9" s="572"/>
      <c r="MUS9" s="572"/>
      <c r="MUT9" s="573"/>
      <c r="MUU9" s="571"/>
      <c r="MUV9" s="572"/>
      <c r="MUW9" s="572"/>
      <c r="MUX9" s="572"/>
      <c r="MUY9" s="572"/>
      <c r="MUZ9" s="573"/>
      <c r="MVA9" s="571"/>
      <c r="MVB9" s="572"/>
      <c r="MVC9" s="572"/>
      <c r="MVD9" s="572"/>
      <c r="MVE9" s="572"/>
      <c r="MVF9" s="573"/>
      <c r="MVG9" s="571"/>
      <c r="MVH9" s="572"/>
      <c r="MVI9" s="572"/>
      <c r="MVJ9" s="572"/>
      <c r="MVK9" s="572"/>
      <c r="MVL9" s="573"/>
      <c r="MVM9" s="571"/>
      <c r="MVN9" s="572"/>
      <c r="MVO9" s="572"/>
      <c r="MVP9" s="572"/>
      <c r="MVQ9" s="572"/>
      <c r="MVR9" s="573"/>
      <c r="MVS9" s="571"/>
      <c r="MVT9" s="572"/>
      <c r="MVU9" s="572"/>
      <c r="MVV9" s="572"/>
      <c r="MVW9" s="572"/>
      <c r="MVX9" s="573"/>
      <c r="MVY9" s="571"/>
      <c r="MVZ9" s="572"/>
      <c r="MWA9" s="572"/>
      <c r="MWB9" s="572"/>
      <c r="MWC9" s="572"/>
      <c r="MWD9" s="573"/>
      <c r="MWE9" s="571"/>
      <c r="MWF9" s="572"/>
      <c r="MWG9" s="572"/>
      <c r="MWH9" s="572"/>
      <c r="MWI9" s="572"/>
      <c r="MWJ9" s="573"/>
      <c r="MWK9" s="571"/>
      <c r="MWL9" s="572"/>
      <c r="MWM9" s="572"/>
      <c r="MWN9" s="572"/>
      <c r="MWO9" s="572"/>
      <c r="MWP9" s="573"/>
      <c r="MWQ9" s="571"/>
      <c r="MWR9" s="572"/>
      <c r="MWS9" s="572"/>
      <c r="MWT9" s="572"/>
      <c r="MWU9" s="572"/>
      <c r="MWV9" s="573"/>
      <c r="MWW9" s="571"/>
      <c r="MWX9" s="572"/>
      <c r="MWY9" s="572"/>
      <c r="MWZ9" s="572"/>
      <c r="MXA9" s="572"/>
      <c r="MXB9" s="573"/>
      <c r="MXC9" s="571"/>
      <c r="MXD9" s="572"/>
      <c r="MXE9" s="572"/>
      <c r="MXF9" s="572"/>
      <c r="MXG9" s="572"/>
      <c r="MXH9" s="573"/>
      <c r="MXI9" s="571"/>
      <c r="MXJ9" s="572"/>
      <c r="MXK9" s="572"/>
      <c r="MXL9" s="572"/>
      <c r="MXM9" s="572"/>
      <c r="MXN9" s="573"/>
      <c r="MXO9" s="571"/>
      <c r="MXP9" s="572"/>
      <c r="MXQ9" s="572"/>
      <c r="MXR9" s="572"/>
      <c r="MXS9" s="572"/>
      <c r="MXT9" s="573"/>
      <c r="MXU9" s="571"/>
      <c r="MXV9" s="572"/>
      <c r="MXW9" s="572"/>
      <c r="MXX9" s="572"/>
      <c r="MXY9" s="572"/>
      <c r="MXZ9" s="573"/>
      <c r="MYA9" s="571"/>
      <c r="MYB9" s="572"/>
      <c r="MYC9" s="572"/>
      <c r="MYD9" s="572"/>
      <c r="MYE9" s="572"/>
      <c r="MYF9" s="573"/>
      <c r="MYG9" s="571"/>
      <c r="MYH9" s="572"/>
      <c r="MYI9" s="572"/>
      <c r="MYJ9" s="572"/>
      <c r="MYK9" s="572"/>
      <c r="MYL9" s="573"/>
      <c r="MYM9" s="571"/>
      <c r="MYN9" s="572"/>
      <c r="MYO9" s="572"/>
      <c r="MYP9" s="572"/>
      <c r="MYQ9" s="572"/>
      <c r="MYR9" s="573"/>
      <c r="MYS9" s="571"/>
      <c r="MYT9" s="572"/>
      <c r="MYU9" s="572"/>
      <c r="MYV9" s="572"/>
      <c r="MYW9" s="572"/>
      <c r="MYX9" s="573"/>
      <c r="MYY9" s="571"/>
      <c r="MYZ9" s="572"/>
      <c r="MZA9" s="572"/>
      <c r="MZB9" s="572"/>
      <c r="MZC9" s="572"/>
      <c r="MZD9" s="573"/>
      <c r="MZE9" s="571"/>
      <c r="MZF9" s="572"/>
      <c r="MZG9" s="572"/>
      <c r="MZH9" s="572"/>
      <c r="MZI9" s="572"/>
      <c r="MZJ9" s="573"/>
      <c r="MZK9" s="571"/>
      <c r="MZL9" s="572"/>
      <c r="MZM9" s="572"/>
      <c r="MZN9" s="572"/>
      <c r="MZO9" s="572"/>
      <c r="MZP9" s="573"/>
      <c r="MZQ9" s="571"/>
      <c r="MZR9" s="572"/>
      <c r="MZS9" s="572"/>
      <c r="MZT9" s="572"/>
      <c r="MZU9" s="572"/>
      <c r="MZV9" s="573"/>
      <c r="MZW9" s="571"/>
      <c r="MZX9" s="572"/>
      <c r="MZY9" s="572"/>
      <c r="MZZ9" s="572"/>
      <c r="NAA9" s="572"/>
      <c r="NAB9" s="573"/>
      <c r="NAC9" s="571"/>
      <c r="NAD9" s="572"/>
      <c r="NAE9" s="572"/>
      <c r="NAF9" s="572"/>
      <c r="NAG9" s="572"/>
      <c r="NAH9" s="573"/>
      <c r="NAI9" s="571"/>
      <c r="NAJ9" s="572"/>
      <c r="NAK9" s="572"/>
      <c r="NAL9" s="572"/>
      <c r="NAM9" s="572"/>
      <c r="NAN9" s="573"/>
      <c r="NAO9" s="571"/>
      <c r="NAP9" s="572"/>
      <c r="NAQ9" s="572"/>
      <c r="NAR9" s="572"/>
      <c r="NAS9" s="572"/>
      <c r="NAT9" s="573"/>
      <c r="NAU9" s="571"/>
      <c r="NAV9" s="572"/>
      <c r="NAW9" s="572"/>
      <c r="NAX9" s="572"/>
      <c r="NAY9" s="572"/>
      <c r="NAZ9" s="573"/>
      <c r="NBA9" s="571"/>
      <c r="NBB9" s="572"/>
      <c r="NBC9" s="572"/>
      <c r="NBD9" s="572"/>
      <c r="NBE9" s="572"/>
      <c r="NBF9" s="573"/>
      <c r="NBG9" s="571"/>
      <c r="NBH9" s="572"/>
      <c r="NBI9" s="572"/>
      <c r="NBJ9" s="572"/>
      <c r="NBK9" s="572"/>
      <c r="NBL9" s="573"/>
      <c r="NBM9" s="571"/>
      <c r="NBN9" s="572"/>
      <c r="NBO9" s="572"/>
      <c r="NBP9" s="572"/>
      <c r="NBQ9" s="572"/>
      <c r="NBR9" s="573"/>
      <c r="NBS9" s="571"/>
      <c r="NBT9" s="572"/>
      <c r="NBU9" s="572"/>
      <c r="NBV9" s="572"/>
      <c r="NBW9" s="572"/>
      <c r="NBX9" s="573"/>
      <c r="NBY9" s="571"/>
      <c r="NBZ9" s="572"/>
      <c r="NCA9" s="572"/>
      <c r="NCB9" s="572"/>
      <c r="NCC9" s="572"/>
      <c r="NCD9" s="573"/>
      <c r="NCE9" s="571"/>
      <c r="NCF9" s="572"/>
      <c r="NCG9" s="572"/>
      <c r="NCH9" s="572"/>
      <c r="NCI9" s="572"/>
      <c r="NCJ9" s="573"/>
      <c r="NCK9" s="571"/>
      <c r="NCL9" s="572"/>
      <c r="NCM9" s="572"/>
      <c r="NCN9" s="572"/>
      <c r="NCO9" s="572"/>
      <c r="NCP9" s="573"/>
      <c r="NCQ9" s="571"/>
      <c r="NCR9" s="572"/>
      <c r="NCS9" s="572"/>
      <c r="NCT9" s="572"/>
      <c r="NCU9" s="572"/>
      <c r="NCV9" s="573"/>
      <c r="NCW9" s="571"/>
      <c r="NCX9" s="572"/>
      <c r="NCY9" s="572"/>
      <c r="NCZ9" s="572"/>
      <c r="NDA9" s="572"/>
      <c r="NDB9" s="573"/>
      <c r="NDC9" s="571"/>
      <c r="NDD9" s="572"/>
      <c r="NDE9" s="572"/>
      <c r="NDF9" s="572"/>
      <c r="NDG9" s="572"/>
      <c r="NDH9" s="573"/>
      <c r="NDI9" s="571"/>
      <c r="NDJ9" s="572"/>
      <c r="NDK9" s="572"/>
      <c r="NDL9" s="572"/>
      <c r="NDM9" s="572"/>
      <c r="NDN9" s="573"/>
      <c r="NDO9" s="571"/>
      <c r="NDP9" s="572"/>
      <c r="NDQ9" s="572"/>
      <c r="NDR9" s="572"/>
      <c r="NDS9" s="572"/>
      <c r="NDT9" s="573"/>
      <c r="NDU9" s="571"/>
      <c r="NDV9" s="572"/>
      <c r="NDW9" s="572"/>
      <c r="NDX9" s="572"/>
      <c r="NDY9" s="572"/>
      <c r="NDZ9" s="573"/>
      <c r="NEA9" s="571"/>
      <c r="NEB9" s="572"/>
      <c r="NEC9" s="572"/>
      <c r="NED9" s="572"/>
      <c r="NEE9" s="572"/>
      <c r="NEF9" s="573"/>
      <c r="NEG9" s="571"/>
      <c r="NEH9" s="572"/>
      <c r="NEI9" s="572"/>
      <c r="NEJ9" s="572"/>
      <c r="NEK9" s="572"/>
      <c r="NEL9" s="573"/>
      <c r="NEM9" s="571"/>
      <c r="NEN9" s="572"/>
      <c r="NEO9" s="572"/>
      <c r="NEP9" s="572"/>
      <c r="NEQ9" s="572"/>
      <c r="NER9" s="573"/>
      <c r="NES9" s="571"/>
      <c r="NET9" s="572"/>
      <c r="NEU9" s="572"/>
      <c r="NEV9" s="572"/>
      <c r="NEW9" s="572"/>
      <c r="NEX9" s="573"/>
      <c r="NEY9" s="571"/>
      <c r="NEZ9" s="572"/>
      <c r="NFA9" s="572"/>
      <c r="NFB9" s="572"/>
      <c r="NFC9" s="572"/>
      <c r="NFD9" s="573"/>
      <c r="NFE9" s="571"/>
      <c r="NFF9" s="572"/>
      <c r="NFG9" s="572"/>
      <c r="NFH9" s="572"/>
      <c r="NFI9" s="572"/>
      <c r="NFJ9" s="573"/>
      <c r="NFK9" s="571"/>
      <c r="NFL9" s="572"/>
      <c r="NFM9" s="572"/>
      <c r="NFN9" s="572"/>
      <c r="NFO9" s="572"/>
      <c r="NFP9" s="573"/>
      <c r="NFQ9" s="571"/>
      <c r="NFR9" s="572"/>
      <c r="NFS9" s="572"/>
      <c r="NFT9" s="572"/>
      <c r="NFU9" s="572"/>
      <c r="NFV9" s="573"/>
      <c r="NFW9" s="571"/>
      <c r="NFX9" s="572"/>
      <c r="NFY9" s="572"/>
      <c r="NFZ9" s="572"/>
      <c r="NGA9" s="572"/>
      <c r="NGB9" s="573"/>
      <c r="NGC9" s="571"/>
      <c r="NGD9" s="572"/>
      <c r="NGE9" s="572"/>
      <c r="NGF9" s="572"/>
      <c r="NGG9" s="572"/>
      <c r="NGH9" s="573"/>
      <c r="NGI9" s="571"/>
      <c r="NGJ9" s="572"/>
      <c r="NGK9" s="572"/>
      <c r="NGL9" s="572"/>
      <c r="NGM9" s="572"/>
      <c r="NGN9" s="573"/>
      <c r="NGO9" s="571"/>
      <c r="NGP9" s="572"/>
      <c r="NGQ9" s="572"/>
      <c r="NGR9" s="572"/>
      <c r="NGS9" s="572"/>
      <c r="NGT9" s="573"/>
      <c r="NGU9" s="571"/>
      <c r="NGV9" s="572"/>
      <c r="NGW9" s="572"/>
      <c r="NGX9" s="572"/>
      <c r="NGY9" s="572"/>
      <c r="NGZ9" s="573"/>
      <c r="NHA9" s="571"/>
      <c r="NHB9" s="572"/>
      <c r="NHC9" s="572"/>
      <c r="NHD9" s="572"/>
      <c r="NHE9" s="572"/>
      <c r="NHF9" s="573"/>
      <c r="NHG9" s="571"/>
      <c r="NHH9" s="572"/>
      <c r="NHI9" s="572"/>
      <c r="NHJ9" s="572"/>
      <c r="NHK9" s="572"/>
      <c r="NHL9" s="573"/>
      <c r="NHM9" s="571"/>
      <c r="NHN9" s="572"/>
      <c r="NHO9" s="572"/>
      <c r="NHP9" s="572"/>
      <c r="NHQ9" s="572"/>
      <c r="NHR9" s="573"/>
      <c r="NHS9" s="571"/>
      <c r="NHT9" s="572"/>
      <c r="NHU9" s="572"/>
      <c r="NHV9" s="572"/>
      <c r="NHW9" s="572"/>
      <c r="NHX9" s="573"/>
      <c r="NHY9" s="571"/>
      <c r="NHZ9" s="572"/>
      <c r="NIA9" s="572"/>
      <c r="NIB9" s="572"/>
      <c r="NIC9" s="572"/>
      <c r="NID9" s="573"/>
      <c r="NIE9" s="571"/>
      <c r="NIF9" s="572"/>
      <c r="NIG9" s="572"/>
      <c r="NIH9" s="572"/>
      <c r="NII9" s="572"/>
      <c r="NIJ9" s="573"/>
      <c r="NIK9" s="571"/>
      <c r="NIL9" s="572"/>
      <c r="NIM9" s="572"/>
      <c r="NIN9" s="572"/>
      <c r="NIO9" s="572"/>
      <c r="NIP9" s="573"/>
      <c r="NIQ9" s="571"/>
      <c r="NIR9" s="572"/>
      <c r="NIS9" s="572"/>
      <c r="NIT9" s="572"/>
      <c r="NIU9" s="572"/>
      <c r="NIV9" s="573"/>
      <c r="NIW9" s="571"/>
      <c r="NIX9" s="572"/>
      <c r="NIY9" s="572"/>
      <c r="NIZ9" s="572"/>
      <c r="NJA9" s="572"/>
      <c r="NJB9" s="573"/>
      <c r="NJC9" s="571"/>
      <c r="NJD9" s="572"/>
      <c r="NJE9" s="572"/>
      <c r="NJF9" s="572"/>
      <c r="NJG9" s="572"/>
      <c r="NJH9" s="573"/>
      <c r="NJI9" s="571"/>
      <c r="NJJ9" s="572"/>
      <c r="NJK9" s="572"/>
      <c r="NJL9" s="572"/>
      <c r="NJM9" s="572"/>
      <c r="NJN9" s="573"/>
      <c r="NJO9" s="571"/>
      <c r="NJP9" s="572"/>
      <c r="NJQ9" s="572"/>
      <c r="NJR9" s="572"/>
      <c r="NJS9" s="572"/>
      <c r="NJT9" s="573"/>
      <c r="NJU9" s="571"/>
      <c r="NJV9" s="572"/>
      <c r="NJW9" s="572"/>
      <c r="NJX9" s="572"/>
      <c r="NJY9" s="572"/>
      <c r="NJZ9" s="573"/>
      <c r="NKA9" s="571"/>
      <c r="NKB9" s="572"/>
      <c r="NKC9" s="572"/>
      <c r="NKD9" s="572"/>
      <c r="NKE9" s="572"/>
      <c r="NKF9" s="573"/>
      <c r="NKG9" s="571"/>
      <c r="NKH9" s="572"/>
      <c r="NKI9" s="572"/>
      <c r="NKJ9" s="572"/>
      <c r="NKK9" s="572"/>
      <c r="NKL9" s="573"/>
      <c r="NKM9" s="571"/>
      <c r="NKN9" s="572"/>
      <c r="NKO9" s="572"/>
      <c r="NKP9" s="572"/>
      <c r="NKQ9" s="572"/>
      <c r="NKR9" s="573"/>
      <c r="NKS9" s="571"/>
      <c r="NKT9" s="572"/>
      <c r="NKU9" s="572"/>
      <c r="NKV9" s="572"/>
      <c r="NKW9" s="572"/>
      <c r="NKX9" s="573"/>
      <c r="NKY9" s="571"/>
      <c r="NKZ9" s="572"/>
      <c r="NLA9" s="572"/>
      <c r="NLB9" s="572"/>
      <c r="NLC9" s="572"/>
      <c r="NLD9" s="573"/>
      <c r="NLE9" s="571"/>
      <c r="NLF9" s="572"/>
      <c r="NLG9" s="572"/>
      <c r="NLH9" s="572"/>
      <c r="NLI9" s="572"/>
      <c r="NLJ9" s="573"/>
      <c r="NLK9" s="571"/>
      <c r="NLL9" s="572"/>
      <c r="NLM9" s="572"/>
      <c r="NLN9" s="572"/>
      <c r="NLO9" s="572"/>
      <c r="NLP9" s="573"/>
      <c r="NLQ9" s="571"/>
      <c r="NLR9" s="572"/>
      <c r="NLS9" s="572"/>
      <c r="NLT9" s="572"/>
      <c r="NLU9" s="572"/>
      <c r="NLV9" s="573"/>
      <c r="NLW9" s="571"/>
      <c r="NLX9" s="572"/>
      <c r="NLY9" s="572"/>
      <c r="NLZ9" s="572"/>
      <c r="NMA9" s="572"/>
      <c r="NMB9" s="573"/>
      <c r="NMC9" s="571"/>
      <c r="NMD9" s="572"/>
      <c r="NME9" s="572"/>
      <c r="NMF9" s="572"/>
      <c r="NMG9" s="572"/>
      <c r="NMH9" s="573"/>
      <c r="NMI9" s="571"/>
      <c r="NMJ9" s="572"/>
      <c r="NMK9" s="572"/>
      <c r="NML9" s="572"/>
      <c r="NMM9" s="572"/>
      <c r="NMN9" s="573"/>
      <c r="NMO9" s="571"/>
      <c r="NMP9" s="572"/>
      <c r="NMQ9" s="572"/>
      <c r="NMR9" s="572"/>
      <c r="NMS9" s="572"/>
      <c r="NMT9" s="573"/>
      <c r="NMU9" s="571"/>
      <c r="NMV9" s="572"/>
      <c r="NMW9" s="572"/>
      <c r="NMX9" s="572"/>
      <c r="NMY9" s="572"/>
      <c r="NMZ9" s="573"/>
      <c r="NNA9" s="571"/>
      <c r="NNB9" s="572"/>
      <c r="NNC9" s="572"/>
      <c r="NND9" s="572"/>
      <c r="NNE9" s="572"/>
      <c r="NNF9" s="573"/>
      <c r="NNG9" s="571"/>
      <c r="NNH9" s="572"/>
      <c r="NNI9" s="572"/>
      <c r="NNJ9" s="572"/>
      <c r="NNK9" s="572"/>
      <c r="NNL9" s="573"/>
      <c r="NNM9" s="571"/>
      <c r="NNN9" s="572"/>
      <c r="NNO9" s="572"/>
      <c r="NNP9" s="572"/>
      <c r="NNQ9" s="572"/>
      <c r="NNR9" s="573"/>
      <c r="NNS9" s="571"/>
      <c r="NNT9" s="572"/>
      <c r="NNU9" s="572"/>
      <c r="NNV9" s="572"/>
      <c r="NNW9" s="572"/>
      <c r="NNX9" s="573"/>
      <c r="NNY9" s="571"/>
      <c r="NNZ9" s="572"/>
      <c r="NOA9" s="572"/>
      <c r="NOB9" s="572"/>
      <c r="NOC9" s="572"/>
      <c r="NOD9" s="573"/>
      <c r="NOE9" s="571"/>
      <c r="NOF9" s="572"/>
      <c r="NOG9" s="572"/>
      <c r="NOH9" s="572"/>
      <c r="NOI9" s="572"/>
      <c r="NOJ9" s="573"/>
      <c r="NOK9" s="571"/>
      <c r="NOL9" s="572"/>
      <c r="NOM9" s="572"/>
      <c r="NON9" s="572"/>
      <c r="NOO9" s="572"/>
      <c r="NOP9" s="573"/>
      <c r="NOQ9" s="571"/>
      <c r="NOR9" s="572"/>
      <c r="NOS9" s="572"/>
      <c r="NOT9" s="572"/>
      <c r="NOU9" s="572"/>
      <c r="NOV9" s="573"/>
      <c r="NOW9" s="571"/>
      <c r="NOX9" s="572"/>
      <c r="NOY9" s="572"/>
      <c r="NOZ9" s="572"/>
      <c r="NPA9" s="572"/>
      <c r="NPB9" s="573"/>
      <c r="NPC9" s="571"/>
      <c r="NPD9" s="572"/>
      <c r="NPE9" s="572"/>
      <c r="NPF9" s="572"/>
      <c r="NPG9" s="572"/>
      <c r="NPH9" s="573"/>
      <c r="NPI9" s="571"/>
      <c r="NPJ9" s="572"/>
      <c r="NPK9" s="572"/>
      <c r="NPL9" s="572"/>
      <c r="NPM9" s="572"/>
      <c r="NPN9" s="573"/>
      <c r="NPO9" s="571"/>
      <c r="NPP9" s="572"/>
      <c r="NPQ9" s="572"/>
      <c r="NPR9" s="572"/>
      <c r="NPS9" s="572"/>
      <c r="NPT9" s="573"/>
      <c r="NPU9" s="571"/>
      <c r="NPV9" s="572"/>
      <c r="NPW9" s="572"/>
      <c r="NPX9" s="572"/>
      <c r="NPY9" s="572"/>
      <c r="NPZ9" s="573"/>
      <c r="NQA9" s="571"/>
      <c r="NQB9" s="572"/>
      <c r="NQC9" s="572"/>
      <c r="NQD9" s="572"/>
      <c r="NQE9" s="572"/>
      <c r="NQF9" s="573"/>
      <c r="NQG9" s="571"/>
      <c r="NQH9" s="572"/>
      <c r="NQI9" s="572"/>
      <c r="NQJ9" s="572"/>
      <c r="NQK9" s="572"/>
      <c r="NQL9" s="573"/>
      <c r="NQM9" s="571"/>
      <c r="NQN9" s="572"/>
      <c r="NQO9" s="572"/>
      <c r="NQP9" s="572"/>
      <c r="NQQ9" s="572"/>
      <c r="NQR9" s="573"/>
      <c r="NQS9" s="571"/>
      <c r="NQT9" s="572"/>
      <c r="NQU9" s="572"/>
      <c r="NQV9" s="572"/>
      <c r="NQW9" s="572"/>
      <c r="NQX9" s="573"/>
      <c r="NQY9" s="571"/>
      <c r="NQZ9" s="572"/>
      <c r="NRA9" s="572"/>
      <c r="NRB9" s="572"/>
      <c r="NRC9" s="572"/>
      <c r="NRD9" s="573"/>
      <c r="NRE9" s="571"/>
      <c r="NRF9" s="572"/>
      <c r="NRG9" s="572"/>
      <c r="NRH9" s="572"/>
      <c r="NRI9" s="572"/>
      <c r="NRJ9" s="573"/>
      <c r="NRK9" s="571"/>
      <c r="NRL9" s="572"/>
      <c r="NRM9" s="572"/>
      <c r="NRN9" s="572"/>
      <c r="NRO9" s="572"/>
      <c r="NRP9" s="573"/>
      <c r="NRQ9" s="571"/>
      <c r="NRR9" s="572"/>
      <c r="NRS9" s="572"/>
      <c r="NRT9" s="572"/>
      <c r="NRU9" s="572"/>
      <c r="NRV9" s="573"/>
      <c r="NRW9" s="571"/>
      <c r="NRX9" s="572"/>
      <c r="NRY9" s="572"/>
      <c r="NRZ9" s="572"/>
      <c r="NSA9" s="572"/>
      <c r="NSB9" s="573"/>
      <c r="NSC9" s="571"/>
      <c r="NSD9" s="572"/>
      <c r="NSE9" s="572"/>
      <c r="NSF9" s="572"/>
      <c r="NSG9" s="572"/>
      <c r="NSH9" s="573"/>
      <c r="NSI9" s="571"/>
      <c r="NSJ9" s="572"/>
      <c r="NSK9" s="572"/>
      <c r="NSL9" s="572"/>
      <c r="NSM9" s="572"/>
      <c r="NSN9" s="573"/>
      <c r="NSO9" s="571"/>
      <c r="NSP9" s="572"/>
      <c r="NSQ9" s="572"/>
      <c r="NSR9" s="572"/>
      <c r="NSS9" s="572"/>
      <c r="NST9" s="573"/>
      <c r="NSU9" s="571"/>
      <c r="NSV9" s="572"/>
      <c r="NSW9" s="572"/>
      <c r="NSX9" s="572"/>
      <c r="NSY9" s="572"/>
      <c r="NSZ9" s="573"/>
      <c r="NTA9" s="571"/>
      <c r="NTB9" s="572"/>
      <c r="NTC9" s="572"/>
      <c r="NTD9" s="572"/>
      <c r="NTE9" s="572"/>
      <c r="NTF9" s="573"/>
      <c r="NTG9" s="571"/>
      <c r="NTH9" s="572"/>
      <c r="NTI9" s="572"/>
      <c r="NTJ9" s="572"/>
      <c r="NTK9" s="572"/>
      <c r="NTL9" s="573"/>
      <c r="NTM9" s="571"/>
      <c r="NTN9" s="572"/>
      <c r="NTO9" s="572"/>
      <c r="NTP9" s="572"/>
      <c r="NTQ9" s="572"/>
      <c r="NTR9" s="573"/>
      <c r="NTS9" s="571"/>
      <c r="NTT9" s="572"/>
      <c r="NTU9" s="572"/>
      <c r="NTV9" s="572"/>
      <c r="NTW9" s="572"/>
      <c r="NTX9" s="573"/>
      <c r="NTY9" s="571"/>
      <c r="NTZ9" s="572"/>
      <c r="NUA9" s="572"/>
      <c r="NUB9" s="572"/>
      <c r="NUC9" s="572"/>
      <c r="NUD9" s="573"/>
      <c r="NUE9" s="571"/>
      <c r="NUF9" s="572"/>
      <c r="NUG9" s="572"/>
      <c r="NUH9" s="572"/>
      <c r="NUI9" s="572"/>
      <c r="NUJ9" s="573"/>
      <c r="NUK9" s="571"/>
      <c r="NUL9" s="572"/>
      <c r="NUM9" s="572"/>
      <c r="NUN9" s="572"/>
      <c r="NUO9" s="572"/>
      <c r="NUP9" s="573"/>
      <c r="NUQ9" s="571"/>
      <c r="NUR9" s="572"/>
      <c r="NUS9" s="572"/>
      <c r="NUT9" s="572"/>
      <c r="NUU9" s="572"/>
      <c r="NUV9" s="573"/>
      <c r="NUW9" s="571"/>
      <c r="NUX9" s="572"/>
      <c r="NUY9" s="572"/>
      <c r="NUZ9" s="572"/>
      <c r="NVA9" s="572"/>
      <c r="NVB9" s="573"/>
      <c r="NVC9" s="571"/>
      <c r="NVD9" s="572"/>
      <c r="NVE9" s="572"/>
      <c r="NVF9" s="572"/>
      <c r="NVG9" s="572"/>
      <c r="NVH9" s="573"/>
      <c r="NVI9" s="571"/>
      <c r="NVJ9" s="572"/>
      <c r="NVK9" s="572"/>
      <c r="NVL9" s="572"/>
      <c r="NVM9" s="572"/>
      <c r="NVN9" s="573"/>
      <c r="NVO9" s="571"/>
      <c r="NVP9" s="572"/>
      <c r="NVQ9" s="572"/>
      <c r="NVR9" s="572"/>
      <c r="NVS9" s="572"/>
      <c r="NVT9" s="573"/>
      <c r="NVU9" s="571"/>
      <c r="NVV9" s="572"/>
      <c r="NVW9" s="572"/>
      <c r="NVX9" s="572"/>
      <c r="NVY9" s="572"/>
      <c r="NVZ9" s="573"/>
      <c r="NWA9" s="571"/>
      <c r="NWB9" s="572"/>
      <c r="NWC9" s="572"/>
      <c r="NWD9" s="572"/>
      <c r="NWE9" s="572"/>
      <c r="NWF9" s="573"/>
      <c r="NWG9" s="571"/>
      <c r="NWH9" s="572"/>
      <c r="NWI9" s="572"/>
      <c r="NWJ9" s="572"/>
      <c r="NWK9" s="572"/>
      <c r="NWL9" s="573"/>
      <c r="NWM9" s="571"/>
      <c r="NWN9" s="572"/>
      <c r="NWO9" s="572"/>
      <c r="NWP9" s="572"/>
      <c r="NWQ9" s="572"/>
      <c r="NWR9" s="573"/>
      <c r="NWS9" s="571"/>
      <c r="NWT9" s="572"/>
      <c r="NWU9" s="572"/>
      <c r="NWV9" s="572"/>
      <c r="NWW9" s="572"/>
      <c r="NWX9" s="573"/>
      <c r="NWY9" s="571"/>
      <c r="NWZ9" s="572"/>
      <c r="NXA9" s="572"/>
      <c r="NXB9" s="572"/>
      <c r="NXC9" s="572"/>
      <c r="NXD9" s="573"/>
      <c r="NXE9" s="571"/>
      <c r="NXF9" s="572"/>
      <c r="NXG9" s="572"/>
      <c r="NXH9" s="572"/>
      <c r="NXI9" s="572"/>
      <c r="NXJ9" s="573"/>
      <c r="NXK9" s="571"/>
      <c r="NXL9" s="572"/>
      <c r="NXM9" s="572"/>
      <c r="NXN9" s="572"/>
      <c r="NXO9" s="572"/>
      <c r="NXP9" s="573"/>
      <c r="NXQ9" s="571"/>
      <c r="NXR9" s="572"/>
      <c r="NXS9" s="572"/>
      <c r="NXT9" s="572"/>
      <c r="NXU9" s="572"/>
      <c r="NXV9" s="573"/>
      <c r="NXW9" s="571"/>
      <c r="NXX9" s="572"/>
      <c r="NXY9" s="572"/>
      <c r="NXZ9" s="572"/>
      <c r="NYA9" s="572"/>
      <c r="NYB9" s="573"/>
      <c r="NYC9" s="571"/>
      <c r="NYD9" s="572"/>
      <c r="NYE9" s="572"/>
      <c r="NYF9" s="572"/>
      <c r="NYG9" s="572"/>
      <c r="NYH9" s="573"/>
      <c r="NYI9" s="571"/>
      <c r="NYJ9" s="572"/>
      <c r="NYK9" s="572"/>
      <c r="NYL9" s="572"/>
      <c r="NYM9" s="572"/>
      <c r="NYN9" s="573"/>
      <c r="NYO9" s="571"/>
      <c r="NYP9" s="572"/>
      <c r="NYQ9" s="572"/>
      <c r="NYR9" s="572"/>
      <c r="NYS9" s="572"/>
      <c r="NYT9" s="573"/>
      <c r="NYU9" s="571"/>
      <c r="NYV9" s="572"/>
      <c r="NYW9" s="572"/>
      <c r="NYX9" s="572"/>
      <c r="NYY9" s="572"/>
      <c r="NYZ9" s="573"/>
      <c r="NZA9" s="571"/>
      <c r="NZB9" s="572"/>
      <c r="NZC9" s="572"/>
      <c r="NZD9" s="572"/>
      <c r="NZE9" s="572"/>
      <c r="NZF9" s="573"/>
      <c r="NZG9" s="571"/>
      <c r="NZH9" s="572"/>
      <c r="NZI9" s="572"/>
      <c r="NZJ9" s="572"/>
      <c r="NZK9" s="572"/>
      <c r="NZL9" s="573"/>
      <c r="NZM9" s="571"/>
      <c r="NZN9" s="572"/>
      <c r="NZO9" s="572"/>
      <c r="NZP9" s="572"/>
      <c r="NZQ9" s="572"/>
      <c r="NZR9" s="573"/>
      <c r="NZS9" s="571"/>
      <c r="NZT9" s="572"/>
      <c r="NZU9" s="572"/>
      <c r="NZV9" s="572"/>
      <c r="NZW9" s="572"/>
      <c r="NZX9" s="573"/>
      <c r="NZY9" s="571"/>
      <c r="NZZ9" s="572"/>
      <c r="OAA9" s="572"/>
      <c r="OAB9" s="572"/>
      <c r="OAC9" s="572"/>
      <c r="OAD9" s="573"/>
      <c r="OAE9" s="571"/>
      <c r="OAF9" s="572"/>
      <c r="OAG9" s="572"/>
      <c r="OAH9" s="572"/>
      <c r="OAI9" s="572"/>
      <c r="OAJ9" s="573"/>
      <c r="OAK9" s="571"/>
      <c r="OAL9" s="572"/>
      <c r="OAM9" s="572"/>
      <c r="OAN9" s="572"/>
      <c r="OAO9" s="572"/>
      <c r="OAP9" s="573"/>
      <c r="OAQ9" s="571"/>
      <c r="OAR9" s="572"/>
      <c r="OAS9" s="572"/>
      <c r="OAT9" s="572"/>
      <c r="OAU9" s="572"/>
      <c r="OAV9" s="573"/>
      <c r="OAW9" s="571"/>
      <c r="OAX9" s="572"/>
      <c r="OAY9" s="572"/>
      <c r="OAZ9" s="572"/>
      <c r="OBA9" s="572"/>
      <c r="OBB9" s="573"/>
      <c r="OBC9" s="571"/>
      <c r="OBD9" s="572"/>
      <c r="OBE9" s="572"/>
      <c r="OBF9" s="572"/>
      <c r="OBG9" s="572"/>
      <c r="OBH9" s="573"/>
      <c r="OBI9" s="571"/>
      <c r="OBJ9" s="572"/>
      <c r="OBK9" s="572"/>
      <c r="OBL9" s="572"/>
      <c r="OBM9" s="572"/>
      <c r="OBN9" s="573"/>
      <c r="OBO9" s="571"/>
      <c r="OBP9" s="572"/>
      <c r="OBQ9" s="572"/>
      <c r="OBR9" s="572"/>
      <c r="OBS9" s="572"/>
      <c r="OBT9" s="573"/>
      <c r="OBU9" s="571"/>
      <c r="OBV9" s="572"/>
      <c r="OBW9" s="572"/>
      <c r="OBX9" s="572"/>
      <c r="OBY9" s="572"/>
      <c r="OBZ9" s="573"/>
      <c r="OCA9" s="571"/>
      <c r="OCB9" s="572"/>
      <c r="OCC9" s="572"/>
      <c r="OCD9" s="572"/>
      <c r="OCE9" s="572"/>
      <c r="OCF9" s="573"/>
      <c r="OCG9" s="571"/>
      <c r="OCH9" s="572"/>
      <c r="OCI9" s="572"/>
      <c r="OCJ9" s="572"/>
      <c r="OCK9" s="572"/>
      <c r="OCL9" s="573"/>
      <c r="OCM9" s="571"/>
      <c r="OCN9" s="572"/>
      <c r="OCO9" s="572"/>
      <c r="OCP9" s="572"/>
      <c r="OCQ9" s="572"/>
      <c r="OCR9" s="573"/>
      <c r="OCS9" s="571"/>
      <c r="OCT9" s="572"/>
      <c r="OCU9" s="572"/>
      <c r="OCV9" s="572"/>
      <c r="OCW9" s="572"/>
      <c r="OCX9" s="573"/>
      <c r="OCY9" s="571"/>
      <c r="OCZ9" s="572"/>
      <c r="ODA9" s="572"/>
      <c r="ODB9" s="572"/>
      <c r="ODC9" s="572"/>
      <c r="ODD9" s="573"/>
      <c r="ODE9" s="571"/>
      <c r="ODF9" s="572"/>
      <c r="ODG9" s="572"/>
      <c r="ODH9" s="572"/>
      <c r="ODI9" s="572"/>
      <c r="ODJ9" s="573"/>
      <c r="ODK9" s="571"/>
      <c r="ODL9" s="572"/>
      <c r="ODM9" s="572"/>
      <c r="ODN9" s="572"/>
      <c r="ODO9" s="572"/>
      <c r="ODP9" s="573"/>
      <c r="ODQ9" s="571"/>
      <c r="ODR9" s="572"/>
      <c r="ODS9" s="572"/>
      <c r="ODT9" s="572"/>
      <c r="ODU9" s="572"/>
      <c r="ODV9" s="573"/>
      <c r="ODW9" s="571"/>
      <c r="ODX9" s="572"/>
      <c r="ODY9" s="572"/>
      <c r="ODZ9" s="572"/>
      <c r="OEA9" s="572"/>
      <c r="OEB9" s="573"/>
      <c r="OEC9" s="571"/>
      <c r="OED9" s="572"/>
      <c r="OEE9" s="572"/>
      <c r="OEF9" s="572"/>
      <c r="OEG9" s="572"/>
      <c r="OEH9" s="573"/>
      <c r="OEI9" s="571"/>
      <c r="OEJ9" s="572"/>
      <c r="OEK9" s="572"/>
      <c r="OEL9" s="572"/>
      <c r="OEM9" s="572"/>
      <c r="OEN9" s="573"/>
      <c r="OEO9" s="571"/>
      <c r="OEP9" s="572"/>
      <c r="OEQ9" s="572"/>
      <c r="OER9" s="572"/>
      <c r="OES9" s="572"/>
      <c r="OET9" s="573"/>
      <c r="OEU9" s="571"/>
      <c r="OEV9" s="572"/>
      <c r="OEW9" s="572"/>
      <c r="OEX9" s="572"/>
      <c r="OEY9" s="572"/>
      <c r="OEZ9" s="573"/>
      <c r="OFA9" s="571"/>
      <c r="OFB9" s="572"/>
      <c r="OFC9" s="572"/>
      <c r="OFD9" s="572"/>
      <c r="OFE9" s="572"/>
      <c r="OFF9" s="573"/>
      <c r="OFG9" s="571"/>
      <c r="OFH9" s="572"/>
      <c r="OFI9" s="572"/>
      <c r="OFJ9" s="572"/>
      <c r="OFK9" s="572"/>
      <c r="OFL9" s="573"/>
      <c r="OFM9" s="571"/>
      <c r="OFN9" s="572"/>
      <c r="OFO9" s="572"/>
      <c r="OFP9" s="572"/>
      <c r="OFQ9" s="572"/>
      <c r="OFR9" s="573"/>
      <c r="OFS9" s="571"/>
      <c r="OFT9" s="572"/>
      <c r="OFU9" s="572"/>
      <c r="OFV9" s="572"/>
      <c r="OFW9" s="572"/>
      <c r="OFX9" s="573"/>
      <c r="OFY9" s="571"/>
      <c r="OFZ9" s="572"/>
      <c r="OGA9" s="572"/>
      <c r="OGB9" s="572"/>
      <c r="OGC9" s="572"/>
      <c r="OGD9" s="573"/>
      <c r="OGE9" s="571"/>
      <c r="OGF9" s="572"/>
      <c r="OGG9" s="572"/>
      <c r="OGH9" s="572"/>
      <c r="OGI9" s="572"/>
      <c r="OGJ9" s="573"/>
      <c r="OGK9" s="571"/>
      <c r="OGL9" s="572"/>
      <c r="OGM9" s="572"/>
      <c r="OGN9" s="572"/>
      <c r="OGO9" s="572"/>
      <c r="OGP9" s="573"/>
      <c r="OGQ9" s="571"/>
      <c r="OGR9" s="572"/>
      <c r="OGS9" s="572"/>
      <c r="OGT9" s="572"/>
      <c r="OGU9" s="572"/>
      <c r="OGV9" s="573"/>
      <c r="OGW9" s="571"/>
      <c r="OGX9" s="572"/>
      <c r="OGY9" s="572"/>
      <c r="OGZ9" s="572"/>
      <c r="OHA9" s="572"/>
      <c r="OHB9" s="573"/>
      <c r="OHC9" s="571"/>
      <c r="OHD9" s="572"/>
      <c r="OHE9" s="572"/>
      <c r="OHF9" s="572"/>
      <c r="OHG9" s="572"/>
      <c r="OHH9" s="573"/>
      <c r="OHI9" s="571"/>
      <c r="OHJ9" s="572"/>
      <c r="OHK9" s="572"/>
      <c r="OHL9" s="572"/>
      <c r="OHM9" s="572"/>
      <c r="OHN9" s="573"/>
      <c r="OHO9" s="571"/>
      <c r="OHP9" s="572"/>
      <c r="OHQ9" s="572"/>
      <c r="OHR9" s="572"/>
      <c r="OHS9" s="572"/>
      <c r="OHT9" s="573"/>
      <c r="OHU9" s="571"/>
      <c r="OHV9" s="572"/>
      <c r="OHW9" s="572"/>
      <c r="OHX9" s="572"/>
      <c r="OHY9" s="572"/>
      <c r="OHZ9" s="573"/>
      <c r="OIA9" s="571"/>
      <c r="OIB9" s="572"/>
      <c r="OIC9" s="572"/>
      <c r="OID9" s="572"/>
      <c r="OIE9" s="572"/>
      <c r="OIF9" s="573"/>
      <c r="OIG9" s="571"/>
      <c r="OIH9" s="572"/>
      <c r="OII9" s="572"/>
      <c r="OIJ9" s="572"/>
      <c r="OIK9" s="572"/>
      <c r="OIL9" s="573"/>
      <c r="OIM9" s="571"/>
      <c r="OIN9" s="572"/>
      <c r="OIO9" s="572"/>
      <c r="OIP9" s="572"/>
      <c r="OIQ9" s="572"/>
      <c r="OIR9" s="573"/>
      <c r="OIS9" s="571"/>
      <c r="OIT9" s="572"/>
      <c r="OIU9" s="572"/>
      <c r="OIV9" s="572"/>
      <c r="OIW9" s="572"/>
      <c r="OIX9" s="573"/>
      <c r="OIY9" s="571"/>
      <c r="OIZ9" s="572"/>
      <c r="OJA9" s="572"/>
      <c r="OJB9" s="572"/>
      <c r="OJC9" s="572"/>
      <c r="OJD9" s="573"/>
      <c r="OJE9" s="571"/>
      <c r="OJF9" s="572"/>
      <c r="OJG9" s="572"/>
      <c r="OJH9" s="572"/>
      <c r="OJI9" s="572"/>
      <c r="OJJ9" s="573"/>
      <c r="OJK9" s="571"/>
      <c r="OJL9" s="572"/>
      <c r="OJM9" s="572"/>
      <c r="OJN9" s="572"/>
      <c r="OJO9" s="572"/>
      <c r="OJP9" s="573"/>
      <c r="OJQ9" s="571"/>
      <c r="OJR9" s="572"/>
      <c r="OJS9" s="572"/>
      <c r="OJT9" s="572"/>
      <c r="OJU9" s="572"/>
      <c r="OJV9" s="573"/>
      <c r="OJW9" s="571"/>
      <c r="OJX9" s="572"/>
      <c r="OJY9" s="572"/>
      <c r="OJZ9" s="572"/>
      <c r="OKA9" s="572"/>
      <c r="OKB9" s="573"/>
      <c r="OKC9" s="571"/>
      <c r="OKD9" s="572"/>
      <c r="OKE9" s="572"/>
      <c r="OKF9" s="572"/>
      <c r="OKG9" s="572"/>
      <c r="OKH9" s="573"/>
      <c r="OKI9" s="571"/>
      <c r="OKJ9" s="572"/>
      <c r="OKK9" s="572"/>
      <c r="OKL9" s="572"/>
      <c r="OKM9" s="572"/>
      <c r="OKN9" s="573"/>
      <c r="OKO9" s="571"/>
      <c r="OKP9" s="572"/>
      <c r="OKQ9" s="572"/>
      <c r="OKR9" s="572"/>
      <c r="OKS9" s="572"/>
      <c r="OKT9" s="573"/>
      <c r="OKU9" s="571"/>
      <c r="OKV9" s="572"/>
      <c r="OKW9" s="572"/>
      <c r="OKX9" s="572"/>
      <c r="OKY9" s="572"/>
      <c r="OKZ9" s="573"/>
      <c r="OLA9" s="571"/>
      <c r="OLB9" s="572"/>
      <c r="OLC9" s="572"/>
      <c r="OLD9" s="572"/>
      <c r="OLE9" s="572"/>
      <c r="OLF9" s="573"/>
      <c r="OLG9" s="571"/>
      <c r="OLH9" s="572"/>
      <c r="OLI9" s="572"/>
      <c r="OLJ9" s="572"/>
      <c r="OLK9" s="572"/>
      <c r="OLL9" s="573"/>
      <c r="OLM9" s="571"/>
      <c r="OLN9" s="572"/>
      <c r="OLO9" s="572"/>
      <c r="OLP9" s="572"/>
      <c r="OLQ9" s="572"/>
      <c r="OLR9" s="573"/>
      <c r="OLS9" s="571"/>
      <c r="OLT9" s="572"/>
      <c r="OLU9" s="572"/>
      <c r="OLV9" s="572"/>
      <c r="OLW9" s="572"/>
      <c r="OLX9" s="573"/>
      <c r="OLY9" s="571"/>
      <c r="OLZ9" s="572"/>
      <c r="OMA9" s="572"/>
      <c r="OMB9" s="572"/>
      <c r="OMC9" s="572"/>
      <c r="OMD9" s="573"/>
      <c r="OME9" s="571"/>
      <c r="OMF9" s="572"/>
      <c r="OMG9" s="572"/>
      <c r="OMH9" s="572"/>
      <c r="OMI9" s="572"/>
      <c r="OMJ9" s="573"/>
      <c r="OMK9" s="571"/>
      <c r="OML9" s="572"/>
      <c r="OMM9" s="572"/>
      <c r="OMN9" s="572"/>
      <c r="OMO9" s="572"/>
      <c r="OMP9" s="573"/>
      <c r="OMQ9" s="571"/>
      <c r="OMR9" s="572"/>
      <c r="OMS9" s="572"/>
      <c r="OMT9" s="572"/>
      <c r="OMU9" s="572"/>
      <c r="OMV9" s="573"/>
      <c r="OMW9" s="571"/>
      <c r="OMX9" s="572"/>
      <c r="OMY9" s="572"/>
      <c r="OMZ9" s="572"/>
      <c r="ONA9" s="572"/>
      <c r="ONB9" s="573"/>
      <c r="ONC9" s="571"/>
      <c r="OND9" s="572"/>
      <c r="ONE9" s="572"/>
      <c r="ONF9" s="572"/>
      <c r="ONG9" s="572"/>
      <c r="ONH9" s="573"/>
      <c r="ONI9" s="571"/>
      <c r="ONJ9" s="572"/>
      <c r="ONK9" s="572"/>
      <c r="ONL9" s="572"/>
      <c r="ONM9" s="572"/>
      <c r="ONN9" s="573"/>
      <c r="ONO9" s="571"/>
      <c r="ONP9" s="572"/>
      <c r="ONQ9" s="572"/>
      <c r="ONR9" s="572"/>
      <c r="ONS9" s="572"/>
      <c r="ONT9" s="573"/>
      <c r="ONU9" s="571"/>
      <c r="ONV9" s="572"/>
      <c r="ONW9" s="572"/>
      <c r="ONX9" s="572"/>
      <c r="ONY9" s="572"/>
      <c r="ONZ9" s="573"/>
      <c r="OOA9" s="571"/>
      <c r="OOB9" s="572"/>
      <c r="OOC9" s="572"/>
      <c r="OOD9" s="572"/>
      <c r="OOE9" s="572"/>
      <c r="OOF9" s="573"/>
      <c r="OOG9" s="571"/>
      <c r="OOH9" s="572"/>
      <c r="OOI9" s="572"/>
      <c r="OOJ9" s="572"/>
      <c r="OOK9" s="572"/>
      <c r="OOL9" s="573"/>
      <c r="OOM9" s="571"/>
      <c r="OON9" s="572"/>
      <c r="OOO9" s="572"/>
      <c r="OOP9" s="572"/>
      <c r="OOQ9" s="572"/>
      <c r="OOR9" s="573"/>
      <c r="OOS9" s="571"/>
      <c r="OOT9" s="572"/>
      <c r="OOU9" s="572"/>
      <c r="OOV9" s="572"/>
      <c r="OOW9" s="572"/>
      <c r="OOX9" s="573"/>
      <c r="OOY9" s="571"/>
      <c r="OOZ9" s="572"/>
      <c r="OPA9" s="572"/>
      <c r="OPB9" s="572"/>
      <c r="OPC9" s="572"/>
      <c r="OPD9" s="573"/>
      <c r="OPE9" s="571"/>
      <c r="OPF9" s="572"/>
      <c r="OPG9" s="572"/>
      <c r="OPH9" s="572"/>
      <c r="OPI9" s="572"/>
      <c r="OPJ9" s="573"/>
      <c r="OPK9" s="571"/>
      <c r="OPL9" s="572"/>
      <c r="OPM9" s="572"/>
      <c r="OPN9" s="572"/>
      <c r="OPO9" s="572"/>
      <c r="OPP9" s="573"/>
      <c r="OPQ9" s="571"/>
      <c r="OPR9" s="572"/>
      <c r="OPS9" s="572"/>
      <c r="OPT9" s="572"/>
      <c r="OPU9" s="572"/>
      <c r="OPV9" s="573"/>
      <c r="OPW9" s="571"/>
      <c r="OPX9" s="572"/>
      <c r="OPY9" s="572"/>
      <c r="OPZ9" s="572"/>
      <c r="OQA9" s="572"/>
      <c r="OQB9" s="573"/>
      <c r="OQC9" s="571"/>
      <c r="OQD9" s="572"/>
      <c r="OQE9" s="572"/>
      <c r="OQF9" s="572"/>
      <c r="OQG9" s="572"/>
      <c r="OQH9" s="573"/>
      <c r="OQI9" s="571"/>
      <c r="OQJ9" s="572"/>
      <c r="OQK9" s="572"/>
      <c r="OQL9" s="572"/>
      <c r="OQM9" s="572"/>
      <c r="OQN9" s="573"/>
      <c r="OQO9" s="571"/>
      <c r="OQP9" s="572"/>
      <c r="OQQ9" s="572"/>
      <c r="OQR9" s="572"/>
      <c r="OQS9" s="572"/>
      <c r="OQT9" s="573"/>
      <c r="OQU9" s="571"/>
      <c r="OQV9" s="572"/>
      <c r="OQW9" s="572"/>
      <c r="OQX9" s="572"/>
      <c r="OQY9" s="572"/>
      <c r="OQZ9" s="573"/>
      <c r="ORA9" s="571"/>
      <c r="ORB9" s="572"/>
      <c r="ORC9" s="572"/>
      <c r="ORD9" s="572"/>
      <c r="ORE9" s="572"/>
      <c r="ORF9" s="573"/>
      <c r="ORG9" s="571"/>
      <c r="ORH9" s="572"/>
      <c r="ORI9" s="572"/>
      <c r="ORJ9" s="572"/>
      <c r="ORK9" s="572"/>
      <c r="ORL9" s="573"/>
      <c r="ORM9" s="571"/>
      <c r="ORN9" s="572"/>
      <c r="ORO9" s="572"/>
      <c r="ORP9" s="572"/>
      <c r="ORQ9" s="572"/>
      <c r="ORR9" s="573"/>
      <c r="ORS9" s="571"/>
      <c r="ORT9" s="572"/>
      <c r="ORU9" s="572"/>
      <c r="ORV9" s="572"/>
      <c r="ORW9" s="572"/>
      <c r="ORX9" s="573"/>
      <c r="ORY9" s="571"/>
      <c r="ORZ9" s="572"/>
      <c r="OSA9" s="572"/>
      <c r="OSB9" s="572"/>
      <c r="OSC9" s="572"/>
      <c r="OSD9" s="573"/>
      <c r="OSE9" s="571"/>
      <c r="OSF9" s="572"/>
      <c r="OSG9" s="572"/>
      <c r="OSH9" s="572"/>
      <c r="OSI9" s="572"/>
      <c r="OSJ9" s="573"/>
      <c r="OSK9" s="571"/>
      <c r="OSL9" s="572"/>
      <c r="OSM9" s="572"/>
      <c r="OSN9" s="572"/>
      <c r="OSO9" s="572"/>
      <c r="OSP9" s="573"/>
      <c r="OSQ9" s="571"/>
      <c r="OSR9" s="572"/>
      <c r="OSS9" s="572"/>
      <c r="OST9" s="572"/>
      <c r="OSU9" s="572"/>
      <c r="OSV9" s="573"/>
      <c r="OSW9" s="571"/>
      <c r="OSX9" s="572"/>
      <c r="OSY9" s="572"/>
      <c r="OSZ9" s="572"/>
      <c r="OTA9" s="572"/>
      <c r="OTB9" s="573"/>
      <c r="OTC9" s="571"/>
      <c r="OTD9" s="572"/>
      <c r="OTE9" s="572"/>
      <c r="OTF9" s="572"/>
      <c r="OTG9" s="572"/>
      <c r="OTH9" s="573"/>
      <c r="OTI9" s="571"/>
      <c r="OTJ9" s="572"/>
      <c r="OTK9" s="572"/>
      <c r="OTL9" s="572"/>
      <c r="OTM9" s="572"/>
      <c r="OTN9" s="573"/>
      <c r="OTO9" s="571"/>
      <c r="OTP9" s="572"/>
      <c r="OTQ9" s="572"/>
      <c r="OTR9" s="572"/>
      <c r="OTS9" s="572"/>
      <c r="OTT9" s="573"/>
      <c r="OTU9" s="571"/>
      <c r="OTV9" s="572"/>
      <c r="OTW9" s="572"/>
      <c r="OTX9" s="572"/>
      <c r="OTY9" s="572"/>
      <c r="OTZ9" s="573"/>
      <c r="OUA9" s="571"/>
      <c r="OUB9" s="572"/>
      <c r="OUC9" s="572"/>
      <c r="OUD9" s="572"/>
      <c r="OUE9" s="572"/>
      <c r="OUF9" s="573"/>
      <c r="OUG9" s="571"/>
      <c r="OUH9" s="572"/>
      <c r="OUI9" s="572"/>
      <c r="OUJ9" s="572"/>
      <c r="OUK9" s="572"/>
      <c r="OUL9" s="573"/>
      <c r="OUM9" s="571"/>
      <c r="OUN9" s="572"/>
      <c r="OUO9" s="572"/>
      <c r="OUP9" s="572"/>
      <c r="OUQ9" s="572"/>
      <c r="OUR9" s="573"/>
      <c r="OUS9" s="571"/>
      <c r="OUT9" s="572"/>
      <c r="OUU9" s="572"/>
      <c r="OUV9" s="572"/>
      <c r="OUW9" s="572"/>
      <c r="OUX9" s="573"/>
      <c r="OUY9" s="571"/>
      <c r="OUZ9" s="572"/>
      <c r="OVA9" s="572"/>
      <c r="OVB9" s="572"/>
      <c r="OVC9" s="572"/>
      <c r="OVD9" s="573"/>
      <c r="OVE9" s="571"/>
      <c r="OVF9" s="572"/>
      <c r="OVG9" s="572"/>
      <c r="OVH9" s="572"/>
      <c r="OVI9" s="572"/>
      <c r="OVJ9" s="573"/>
      <c r="OVK9" s="571"/>
      <c r="OVL9" s="572"/>
      <c r="OVM9" s="572"/>
      <c r="OVN9" s="572"/>
      <c r="OVO9" s="572"/>
      <c r="OVP9" s="573"/>
      <c r="OVQ9" s="571"/>
      <c r="OVR9" s="572"/>
      <c r="OVS9" s="572"/>
      <c r="OVT9" s="572"/>
      <c r="OVU9" s="572"/>
      <c r="OVV9" s="573"/>
      <c r="OVW9" s="571"/>
      <c r="OVX9" s="572"/>
      <c r="OVY9" s="572"/>
      <c r="OVZ9" s="572"/>
      <c r="OWA9" s="572"/>
      <c r="OWB9" s="573"/>
      <c r="OWC9" s="571"/>
      <c r="OWD9" s="572"/>
      <c r="OWE9" s="572"/>
      <c r="OWF9" s="572"/>
      <c r="OWG9" s="572"/>
      <c r="OWH9" s="573"/>
      <c r="OWI9" s="571"/>
      <c r="OWJ9" s="572"/>
      <c r="OWK9" s="572"/>
      <c r="OWL9" s="572"/>
      <c r="OWM9" s="572"/>
      <c r="OWN9" s="573"/>
      <c r="OWO9" s="571"/>
      <c r="OWP9" s="572"/>
      <c r="OWQ9" s="572"/>
      <c r="OWR9" s="572"/>
      <c r="OWS9" s="572"/>
      <c r="OWT9" s="573"/>
      <c r="OWU9" s="571"/>
      <c r="OWV9" s="572"/>
      <c r="OWW9" s="572"/>
      <c r="OWX9" s="572"/>
      <c r="OWY9" s="572"/>
      <c r="OWZ9" s="573"/>
      <c r="OXA9" s="571"/>
      <c r="OXB9" s="572"/>
      <c r="OXC9" s="572"/>
      <c r="OXD9" s="572"/>
      <c r="OXE9" s="572"/>
      <c r="OXF9" s="573"/>
      <c r="OXG9" s="571"/>
      <c r="OXH9" s="572"/>
      <c r="OXI9" s="572"/>
      <c r="OXJ9" s="572"/>
      <c r="OXK9" s="572"/>
      <c r="OXL9" s="573"/>
      <c r="OXM9" s="571"/>
      <c r="OXN9" s="572"/>
      <c r="OXO9" s="572"/>
      <c r="OXP9" s="572"/>
      <c r="OXQ9" s="572"/>
      <c r="OXR9" s="573"/>
      <c r="OXS9" s="571"/>
      <c r="OXT9" s="572"/>
      <c r="OXU9" s="572"/>
      <c r="OXV9" s="572"/>
      <c r="OXW9" s="572"/>
      <c r="OXX9" s="573"/>
      <c r="OXY9" s="571"/>
      <c r="OXZ9" s="572"/>
      <c r="OYA9" s="572"/>
      <c r="OYB9" s="572"/>
      <c r="OYC9" s="572"/>
      <c r="OYD9" s="573"/>
      <c r="OYE9" s="571"/>
      <c r="OYF9" s="572"/>
      <c r="OYG9" s="572"/>
      <c r="OYH9" s="572"/>
      <c r="OYI9" s="572"/>
      <c r="OYJ9" s="573"/>
      <c r="OYK9" s="571"/>
      <c r="OYL9" s="572"/>
      <c r="OYM9" s="572"/>
      <c r="OYN9" s="572"/>
      <c r="OYO9" s="572"/>
      <c r="OYP9" s="573"/>
      <c r="OYQ9" s="571"/>
      <c r="OYR9" s="572"/>
      <c r="OYS9" s="572"/>
      <c r="OYT9" s="572"/>
      <c r="OYU9" s="572"/>
      <c r="OYV9" s="573"/>
      <c r="OYW9" s="571"/>
      <c r="OYX9" s="572"/>
      <c r="OYY9" s="572"/>
      <c r="OYZ9" s="572"/>
      <c r="OZA9" s="572"/>
      <c r="OZB9" s="573"/>
      <c r="OZC9" s="571"/>
      <c r="OZD9" s="572"/>
      <c r="OZE9" s="572"/>
      <c r="OZF9" s="572"/>
      <c r="OZG9" s="572"/>
      <c r="OZH9" s="573"/>
      <c r="OZI9" s="571"/>
      <c r="OZJ9" s="572"/>
      <c r="OZK9" s="572"/>
      <c r="OZL9" s="572"/>
      <c r="OZM9" s="572"/>
      <c r="OZN9" s="573"/>
      <c r="OZO9" s="571"/>
      <c r="OZP9" s="572"/>
      <c r="OZQ9" s="572"/>
      <c r="OZR9" s="572"/>
      <c r="OZS9" s="572"/>
      <c r="OZT9" s="573"/>
      <c r="OZU9" s="571"/>
      <c r="OZV9" s="572"/>
      <c r="OZW9" s="572"/>
      <c r="OZX9" s="572"/>
      <c r="OZY9" s="572"/>
      <c r="OZZ9" s="573"/>
      <c r="PAA9" s="571"/>
      <c r="PAB9" s="572"/>
      <c r="PAC9" s="572"/>
      <c r="PAD9" s="572"/>
      <c r="PAE9" s="572"/>
      <c r="PAF9" s="573"/>
      <c r="PAG9" s="571"/>
      <c r="PAH9" s="572"/>
      <c r="PAI9" s="572"/>
      <c r="PAJ9" s="572"/>
      <c r="PAK9" s="572"/>
      <c r="PAL9" s="573"/>
      <c r="PAM9" s="571"/>
      <c r="PAN9" s="572"/>
      <c r="PAO9" s="572"/>
      <c r="PAP9" s="572"/>
      <c r="PAQ9" s="572"/>
      <c r="PAR9" s="573"/>
      <c r="PAS9" s="571"/>
      <c r="PAT9" s="572"/>
      <c r="PAU9" s="572"/>
      <c r="PAV9" s="572"/>
      <c r="PAW9" s="572"/>
      <c r="PAX9" s="573"/>
      <c r="PAY9" s="571"/>
      <c r="PAZ9" s="572"/>
      <c r="PBA9" s="572"/>
      <c r="PBB9" s="572"/>
      <c r="PBC9" s="572"/>
      <c r="PBD9" s="573"/>
      <c r="PBE9" s="571"/>
      <c r="PBF9" s="572"/>
      <c r="PBG9" s="572"/>
      <c r="PBH9" s="572"/>
      <c r="PBI9" s="572"/>
      <c r="PBJ9" s="573"/>
      <c r="PBK9" s="571"/>
      <c r="PBL9" s="572"/>
      <c r="PBM9" s="572"/>
      <c r="PBN9" s="572"/>
      <c r="PBO9" s="572"/>
      <c r="PBP9" s="573"/>
      <c r="PBQ9" s="571"/>
      <c r="PBR9" s="572"/>
      <c r="PBS9" s="572"/>
      <c r="PBT9" s="572"/>
      <c r="PBU9" s="572"/>
      <c r="PBV9" s="573"/>
      <c r="PBW9" s="571"/>
      <c r="PBX9" s="572"/>
      <c r="PBY9" s="572"/>
      <c r="PBZ9" s="572"/>
      <c r="PCA9" s="572"/>
      <c r="PCB9" s="573"/>
      <c r="PCC9" s="571"/>
      <c r="PCD9" s="572"/>
      <c r="PCE9" s="572"/>
      <c r="PCF9" s="572"/>
      <c r="PCG9" s="572"/>
      <c r="PCH9" s="573"/>
      <c r="PCI9" s="571"/>
      <c r="PCJ9" s="572"/>
      <c r="PCK9" s="572"/>
      <c r="PCL9" s="572"/>
      <c r="PCM9" s="572"/>
      <c r="PCN9" s="573"/>
      <c r="PCO9" s="571"/>
      <c r="PCP9" s="572"/>
      <c r="PCQ9" s="572"/>
      <c r="PCR9" s="572"/>
      <c r="PCS9" s="572"/>
      <c r="PCT9" s="573"/>
      <c r="PCU9" s="571"/>
      <c r="PCV9" s="572"/>
      <c r="PCW9" s="572"/>
      <c r="PCX9" s="572"/>
      <c r="PCY9" s="572"/>
      <c r="PCZ9" s="573"/>
      <c r="PDA9" s="571"/>
      <c r="PDB9" s="572"/>
      <c r="PDC9" s="572"/>
      <c r="PDD9" s="572"/>
      <c r="PDE9" s="572"/>
      <c r="PDF9" s="573"/>
      <c r="PDG9" s="571"/>
      <c r="PDH9" s="572"/>
      <c r="PDI9" s="572"/>
      <c r="PDJ9" s="572"/>
      <c r="PDK9" s="572"/>
      <c r="PDL9" s="573"/>
      <c r="PDM9" s="571"/>
      <c r="PDN9" s="572"/>
      <c r="PDO9" s="572"/>
      <c r="PDP9" s="572"/>
      <c r="PDQ9" s="572"/>
      <c r="PDR9" s="573"/>
      <c r="PDS9" s="571"/>
      <c r="PDT9" s="572"/>
      <c r="PDU9" s="572"/>
      <c r="PDV9" s="572"/>
      <c r="PDW9" s="572"/>
      <c r="PDX9" s="573"/>
      <c r="PDY9" s="571"/>
      <c r="PDZ9" s="572"/>
      <c r="PEA9" s="572"/>
      <c r="PEB9" s="572"/>
      <c r="PEC9" s="572"/>
      <c r="PED9" s="573"/>
      <c r="PEE9" s="571"/>
      <c r="PEF9" s="572"/>
      <c r="PEG9" s="572"/>
      <c r="PEH9" s="572"/>
      <c r="PEI9" s="572"/>
      <c r="PEJ9" s="573"/>
      <c r="PEK9" s="571"/>
      <c r="PEL9" s="572"/>
      <c r="PEM9" s="572"/>
      <c r="PEN9" s="572"/>
      <c r="PEO9" s="572"/>
      <c r="PEP9" s="573"/>
      <c r="PEQ9" s="571"/>
      <c r="PER9" s="572"/>
      <c r="PES9" s="572"/>
      <c r="PET9" s="572"/>
      <c r="PEU9" s="572"/>
      <c r="PEV9" s="573"/>
      <c r="PEW9" s="571"/>
      <c r="PEX9" s="572"/>
      <c r="PEY9" s="572"/>
      <c r="PEZ9" s="572"/>
      <c r="PFA9" s="572"/>
      <c r="PFB9" s="573"/>
      <c r="PFC9" s="571"/>
      <c r="PFD9" s="572"/>
      <c r="PFE9" s="572"/>
      <c r="PFF9" s="572"/>
      <c r="PFG9" s="572"/>
      <c r="PFH9" s="573"/>
      <c r="PFI9" s="571"/>
      <c r="PFJ9" s="572"/>
      <c r="PFK9" s="572"/>
      <c r="PFL9" s="572"/>
      <c r="PFM9" s="572"/>
      <c r="PFN9" s="573"/>
      <c r="PFO9" s="571"/>
      <c r="PFP9" s="572"/>
      <c r="PFQ9" s="572"/>
      <c r="PFR9" s="572"/>
      <c r="PFS9" s="572"/>
      <c r="PFT9" s="573"/>
      <c r="PFU9" s="571"/>
      <c r="PFV9" s="572"/>
      <c r="PFW9" s="572"/>
      <c r="PFX9" s="572"/>
      <c r="PFY9" s="572"/>
      <c r="PFZ9" s="573"/>
      <c r="PGA9" s="571"/>
      <c r="PGB9" s="572"/>
      <c r="PGC9" s="572"/>
      <c r="PGD9" s="572"/>
      <c r="PGE9" s="572"/>
      <c r="PGF9" s="573"/>
      <c r="PGG9" s="571"/>
      <c r="PGH9" s="572"/>
      <c r="PGI9" s="572"/>
      <c r="PGJ9" s="572"/>
      <c r="PGK9" s="572"/>
      <c r="PGL9" s="573"/>
      <c r="PGM9" s="571"/>
      <c r="PGN9" s="572"/>
      <c r="PGO9" s="572"/>
      <c r="PGP9" s="572"/>
      <c r="PGQ9" s="572"/>
      <c r="PGR9" s="573"/>
      <c r="PGS9" s="571"/>
      <c r="PGT9" s="572"/>
      <c r="PGU9" s="572"/>
      <c r="PGV9" s="572"/>
      <c r="PGW9" s="572"/>
      <c r="PGX9" s="573"/>
      <c r="PGY9" s="571"/>
      <c r="PGZ9" s="572"/>
      <c r="PHA9" s="572"/>
      <c r="PHB9" s="572"/>
      <c r="PHC9" s="572"/>
      <c r="PHD9" s="573"/>
      <c r="PHE9" s="571"/>
      <c r="PHF9" s="572"/>
      <c r="PHG9" s="572"/>
      <c r="PHH9" s="572"/>
      <c r="PHI9" s="572"/>
      <c r="PHJ9" s="573"/>
      <c r="PHK9" s="571"/>
      <c r="PHL9" s="572"/>
      <c r="PHM9" s="572"/>
      <c r="PHN9" s="572"/>
      <c r="PHO9" s="572"/>
      <c r="PHP9" s="573"/>
      <c r="PHQ9" s="571"/>
      <c r="PHR9" s="572"/>
      <c r="PHS9" s="572"/>
      <c r="PHT9" s="572"/>
      <c r="PHU9" s="572"/>
      <c r="PHV9" s="573"/>
      <c r="PHW9" s="571"/>
      <c r="PHX9" s="572"/>
      <c r="PHY9" s="572"/>
      <c r="PHZ9" s="572"/>
      <c r="PIA9" s="572"/>
      <c r="PIB9" s="573"/>
      <c r="PIC9" s="571"/>
      <c r="PID9" s="572"/>
      <c r="PIE9" s="572"/>
      <c r="PIF9" s="572"/>
      <c r="PIG9" s="572"/>
      <c r="PIH9" s="573"/>
      <c r="PII9" s="571"/>
      <c r="PIJ9" s="572"/>
      <c r="PIK9" s="572"/>
      <c r="PIL9" s="572"/>
      <c r="PIM9" s="572"/>
      <c r="PIN9" s="573"/>
      <c r="PIO9" s="571"/>
      <c r="PIP9" s="572"/>
      <c r="PIQ9" s="572"/>
      <c r="PIR9" s="572"/>
      <c r="PIS9" s="572"/>
      <c r="PIT9" s="573"/>
      <c r="PIU9" s="571"/>
      <c r="PIV9" s="572"/>
      <c r="PIW9" s="572"/>
      <c r="PIX9" s="572"/>
      <c r="PIY9" s="572"/>
      <c r="PIZ9" s="573"/>
      <c r="PJA9" s="571"/>
      <c r="PJB9" s="572"/>
      <c r="PJC9" s="572"/>
      <c r="PJD9" s="572"/>
      <c r="PJE9" s="572"/>
      <c r="PJF9" s="573"/>
      <c r="PJG9" s="571"/>
      <c r="PJH9" s="572"/>
      <c r="PJI9" s="572"/>
      <c r="PJJ9" s="572"/>
      <c r="PJK9" s="572"/>
      <c r="PJL9" s="573"/>
      <c r="PJM9" s="571"/>
      <c r="PJN9" s="572"/>
      <c r="PJO9" s="572"/>
      <c r="PJP9" s="572"/>
      <c r="PJQ9" s="572"/>
      <c r="PJR9" s="573"/>
      <c r="PJS9" s="571"/>
      <c r="PJT9" s="572"/>
      <c r="PJU9" s="572"/>
      <c r="PJV9" s="572"/>
      <c r="PJW9" s="572"/>
      <c r="PJX9" s="573"/>
      <c r="PJY9" s="571"/>
      <c r="PJZ9" s="572"/>
      <c r="PKA9" s="572"/>
      <c r="PKB9" s="572"/>
      <c r="PKC9" s="572"/>
      <c r="PKD9" s="573"/>
      <c r="PKE9" s="571"/>
      <c r="PKF9" s="572"/>
      <c r="PKG9" s="572"/>
      <c r="PKH9" s="572"/>
      <c r="PKI9" s="572"/>
      <c r="PKJ9" s="573"/>
      <c r="PKK9" s="571"/>
      <c r="PKL9" s="572"/>
      <c r="PKM9" s="572"/>
      <c r="PKN9" s="572"/>
      <c r="PKO9" s="572"/>
      <c r="PKP9" s="573"/>
      <c r="PKQ9" s="571"/>
      <c r="PKR9" s="572"/>
      <c r="PKS9" s="572"/>
      <c r="PKT9" s="572"/>
      <c r="PKU9" s="572"/>
      <c r="PKV9" s="573"/>
      <c r="PKW9" s="571"/>
      <c r="PKX9" s="572"/>
      <c r="PKY9" s="572"/>
      <c r="PKZ9" s="572"/>
      <c r="PLA9" s="572"/>
      <c r="PLB9" s="573"/>
      <c r="PLC9" s="571"/>
      <c r="PLD9" s="572"/>
      <c r="PLE9" s="572"/>
      <c r="PLF9" s="572"/>
      <c r="PLG9" s="572"/>
      <c r="PLH9" s="573"/>
      <c r="PLI9" s="571"/>
      <c r="PLJ9" s="572"/>
      <c r="PLK9" s="572"/>
      <c r="PLL9" s="572"/>
      <c r="PLM9" s="572"/>
      <c r="PLN9" s="573"/>
      <c r="PLO9" s="571"/>
      <c r="PLP9" s="572"/>
      <c r="PLQ9" s="572"/>
      <c r="PLR9" s="572"/>
      <c r="PLS9" s="572"/>
      <c r="PLT9" s="573"/>
      <c r="PLU9" s="571"/>
      <c r="PLV9" s="572"/>
      <c r="PLW9" s="572"/>
      <c r="PLX9" s="572"/>
      <c r="PLY9" s="572"/>
      <c r="PLZ9" s="573"/>
      <c r="PMA9" s="571"/>
      <c r="PMB9" s="572"/>
      <c r="PMC9" s="572"/>
      <c r="PMD9" s="572"/>
      <c r="PME9" s="572"/>
      <c r="PMF9" s="573"/>
      <c r="PMG9" s="571"/>
      <c r="PMH9" s="572"/>
      <c r="PMI9" s="572"/>
      <c r="PMJ9" s="572"/>
      <c r="PMK9" s="572"/>
      <c r="PML9" s="573"/>
      <c r="PMM9" s="571"/>
      <c r="PMN9" s="572"/>
      <c r="PMO9" s="572"/>
      <c r="PMP9" s="572"/>
      <c r="PMQ9" s="572"/>
      <c r="PMR9" s="573"/>
      <c r="PMS9" s="571"/>
      <c r="PMT9" s="572"/>
      <c r="PMU9" s="572"/>
      <c r="PMV9" s="572"/>
      <c r="PMW9" s="572"/>
      <c r="PMX9" s="573"/>
      <c r="PMY9" s="571"/>
      <c r="PMZ9" s="572"/>
      <c r="PNA9" s="572"/>
      <c r="PNB9" s="572"/>
      <c r="PNC9" s="572"/>
      <c r="PND9" s="573"/>
      <c r="PNE9" s="571"/>
      <c r="PNF9" s="572"/>
      <c r="PNG9" s="572"/>
      <c r="PNH9" s="572"/>
      <c r="PNI9" s="572"/>
      <c r="PNJ9" s="573"/>
      <c r="PNK9" s="571"/>
      <c r="PNL9" s="572"/>
      <c r="PNM9" s="572"/>
      <c r="PNN9" s="572"/>
      <c r="PNO9" s="572"/>
      <c r="PNP9" s="573"/>
      <c r="PNQ9" s="571"/>
      <c r="PNR9" s="572"/>
      <c r="PNS9" s="572"/>
      <c r="PNT9" s="572"/>
      <c r="PNU9" s="572"/>
      <c r="PNV9" s="573"/>
      <c r="PNW9" s="571"/>
      <c r="PNX9" s="572"/>
      <c r="PNY9" s="572"/>
      <c r="PNZ9" s="572"/>
      <c r="POA9" s="572"/>
      <c r="POB9" s="573"/>
      <c r="POC9" s="571"/>
      <c r="POD9" s="572"/>
      <c r="POE9" s="572"/>
      <c r="POF9" s="572"/>
      <c r="POG9" s="572"/>
      <c r="POH9" s="573"/>
      <c r="POI9" s="571"/>
      <c r="POJ9" s="572"/>
      <c r="POK9" s="572"/>
      <c r="POL9" s="572"/>
      <c r="POM9" s="572"/>
      <c r="PON9" s="573"/>
      <c r="POO9" s="571"/>
      <c r="POP9" s="572"/>
      <c r="POQ9" s="572"/>
      <c r="POR9" s="572"/>
      <c r="POS9" s="572"/>
      <c r="POT9" s="573"/>
      <c r="POU9" s="571"/>
      <c r="POV9" s="572"/>
      <c r="POW9" s="572"/>
      <c r="POX9" s="572"/>
      <c r="POY9" s="572"/>
      <c r="POZ9" s="573"/>
      <c r="PPA9" s="571"/>
      <c r="PPB9" s="572"/>
      <c r="PPC9" s="572"/>
      <c r="PPD9" s="572"/>
      <c r="PPE9" s="572"/>
      <c r="PPF9" s="573"/>
      <c r="PPG9" s="571"/>
      <c r="PPH9" s="572"/>
      <c r="PPI9" s="572"/>
      <c r="PPJ9" s="572"/>
      <c r="PPK9" s="572"/>
      <c r="PPL9" s="573"/>
      <c r="PPM9" s="571"/>
      <c r="PPN9" s="572"/>
      <c r="PPO9" s="572"/>
      <c r="PPP9" s="572"/>
      <c r="PPQ9" s="572"/>
      <c r="PPR9" s="573"/>
      <c r="PPS9" s="571"/>
      <c r="PPT9" s="572"/>
      <c r="PPU9" s="572"/>
      <c r="PPV9" s="572"/>
      <c r="PPW9" s="572"/>
      <c r="PPX9" s="573"/>
      <c r="PPY9" s="571"/>
      <c r="PPZ9" s="572"/>
      <c r="PQA9" s="572"/>
      <c r="PQB9" s="572"/>
      <c r="PQC9" s="572"/>
      <c r="PQD9" s="573"/>
      <c r="PQE9" s="571"/>
      <c r="PQF9" s="572"/>
      <c r="PQG9" s="572"/>
      <c r="PQH9" s="572"/>
      <c r="PQI9" s="572"/>
      <c r="PQJ9" s="573"/>
      <c r="PQK9" s="571"/>
      <c r="PQL9" s="572"/>
      <c r="PQM9" s="572"/>
      <c r="PQN9" s="572"/>
      <c r="PQO9" s="572"/>
      <c r="PQP9" s="573"/>
      <c r="PQQ9" s="571"/>
      <c r="PQR9" s="572"/>
      <c r="PQS9" s="572"/>
      <c r="PQT9" s="572"/>
      <c r="PQU9" s="572"/>
      <c r="PQV9" s="573"/>
      <c r="PQW9" s="571"/>
      <c r="PQX9" s="572"/>
      <c r="PQY9" s="572"/>
      <c r="PQZ9" s="572"/>
      <c r="PRA9" s="572"/>
      <c r="PRB9" s="573"/>
      <c r="PRC9" s="571"/>
      <c r="PRD9" s="572"/>
      <c r="PRE9" s="572"/>
      <c r="PRF9" s="572"/>
      <c r="PRG9" s="572"/>
      <c r="PRH9" s="573"/>
      <c r="PRI9" s="571"/>
      <c r="PRJ9" s="572"/>
      <c r="PRK9" s="572"/>
      <c r="PRL9" s="572"/>
      <c r="PRM9" s="572"/>
      <c r="PRN9" s="573"/>
      <c r="PRO9" s="571"/>
      <c r="PRP9" s="572"/>
      <c r="PRQ9" s="572"/>
      <c r="PRR9" s="572"/>
      <c r="PRS9" s="572"/>
      <c r="PRT9" s="573"/>
      <c r="PRU9" s="571"/>
      <c r="PRV9" s="572"/>
      <c r="PRW9" s="572"/>
      <c r="PRX9" s="572"/>
      <c r="PRY9" s="572"/>
      <c r="PRZ9" s="573"/>
      <c r="PSA9" s="571"/>
      <c r="PSB9" s="572"/>
      <c r="PSC9" s="572"/>
      <c r="PSD9" s="572"/>
      <c r="PSE9" s="572"/>
      <c r="PSF9" s="573"/>
      <c r="PSG9" s="571"/>
      <c r="PSH9" s="572"/>
      <c r="PSI9" s="572"/>
      <c r="PSJ9" s="572"/>
      <c r="PSK9" s="572"/>
      <c r="PSL9" s="573"/>
      <c r="PSM9" s="571"/>
      <c r="PSN9" s="572"/>
      <c r="PSO9" s="572"/>
      <c r="PSP9" s="572"/>
      <c r="PSQ9" s="572"/>
      <c r="PSR9" s="573"/>
      <c r="PSS9" s="571"/>
      <c r="PST9" s="572"/>
      <c r="PSU9" s="572"/>
      <c r="PSV9" s="572"/>
      <c r="PSW9" s="572"/>
      <c r="PSX9" s="573"/>
      <c r="PSY9" s="571"/>
      <c r="PSZ9" s="572"/>
      <c r="PTA9" s="572"/>
      <c r="PTB9" s="572"/>
      <c r="PTC9" s="572"/>
      <c r="PTD9" s="573"/>
      <c r="PTE9" s="571"/>
      <c r="PTF9" s="572"/>
      <c r="PTG9" s="572"/>
      <c r="PTH9" s="572"/>
      <c r="PTI9" s="572"/>
      <c r="PTJ9" s="573"/>
      <c r="PTK9" s="571"/>
      <c r="PTL9" s="572"/>
      <c r="PTM9" s="572"/>
      <c r="PTN9" s="572"/>
      <c r="PTO9" s="572"/>
      <c r="PTP9" s="573"/>
      <c r="PTQ9" s="571"/>
      <c r="PTR9" s="572"/>
      <c r="PTS9" s="572"/>
      <c r="PTT9" s="572"/>
      <c r="PTU9" s="572"/>
      <c r="PTV9" s="573"/>
      <c r="PTW9" s="571"/>
      <c r="PTX9" s="572"/>
      <c r="PTY9" s="572"/>
      <c r="PTZ9" s="572"/>
      <c r="PUA9" s="572"/>
      <c r="PUB9" s="573"/>
      <c r="PUC9" s="571"/>
      <c r="PUD9" s="572"/>
      <c r="PUE9" s="572"/>
      <c r="PUF9" s="572"/>
      <c r="PUG9" s="572"/>
      <c r="PUH9" s="573"/>
      <c r="PUI9" s="571"/>
      <c r="PUJ9" s="572"/>
      <c r="PUK9" s="572"/>
      <c r="PUL9" s="572"/>
      <c r="PUM9" s="572"/>
      <c r="PUN9" s="573"/>
      <c r="PUO9" s="571"/>
      <c r="PUP9" s="572"/>
      <c r="PUQ9" s="572"/>
      <c r="PUR9" s="572"/>
      <c r="PUS9" s="572"/>
      <c r="PUT9" s="573"/>
      <c r="PUU9" s="571"/>
      <c r="PUV9" s="572"/>
      <c r="PUW9" s="572"/>
      <c r="PUX9" s="572"/>
      <c r="PUY9" s="572"/>
      <c r="PUZ9" s="573"/>
      <c r="PVA9" s="571"/>
      <c r="PVB9" s="572"/>
      <c r="PVC9" s="572"/>
      <c r="PVD9" s="572"/>
      <c r="PVE9" s="572"/>
      <c r="PVF9" s="573"/>
      <c r="PVG9" s="571"/>
      <c r="PVH9" s="572"/>
      <c r="PVI9" s="572"/>
      <c r="PVJ9" s="572"/>
      <c r="PVK9" s="572"/>
      <c r="PVL9" s="573"/>
      <c r="PVM9" s="571"/>
      <c r="PVN9" s="572"/>
      <c r="PVO9" s="572"/>
      <c r="PVP9" s="572"/>
      <c r="PVQ9" s="572"/>
      <c r="PVR9" s="573"/>
      <c r="PVS9" s="571"/>
      <c r="PVT9" s="572"/>
      <c r="PVU9" s="572"/>
      <c r="PVV9" s="572"/>
      <c r="PVW9" s="572"/>
      <c r="PVX9" s="573"/>
      <c r="PVY9" s="571"/>
      <c r="PVZ9" s="572"/>
      <c r="PWA9" s="572"/>
      <c r="PWB9" s="572"/>
      <c r="PWC9" s="572"/>
      <c r="PWD9" s="573"/>
      <c r="PWE9" s="571"/>
      <c r="PWF9" s="572"/>
      <c r="PWG9" s="572"/>
      <c r="PWH9" s="572"/>
      <c r="PWI9" s="572"/>
      <c r="PWJ9" s="573"/>
      <c r="PWK9" s="571"/>
      <c r="PWL9" s="572"/>
      <c r="PWM9" s="572"/>
      <c r="PWN9" s="572"/>
      <c r="PWO9" s="572"/>
      <c r="PWP9" s="573"/>
      <c r="PWQ9" s="571"/>
      <c r="PWR9" s="572"/>
      <c r="PWS9" s="572"/>
      <c r="PWT9" s="572"/>
      <c r="PWU9" s="572"/>
      <c r="PWV9" s="573"/>
      <c r="PWW9" s="571"/>
      <c r="PWX9" s="572"/>
      <c r="PWY9" s="572"/>
      <c r="PWZ9" s="572"/>
      <c r="PXA9" s="572"/>
      <c r="PXB9" s="573"/>
      <c r="PXC9" s="571"/>
      <c r="PXD9" s="572"/>
      <c r="PXE9" s="572"/>
      <c r="PXF9" s="572"/>
      <c r="PXG9" s="572"/>
      <c r="PXH9" s="573"/>
      <c r="PXI9" s="571"/>
      <c r="PXJ9" s="572"/>
      <c r="PXK9" s="572"/>
      <c r="PXL9" s="572"/>
      <c r="PXM9" s="572"/>
      <c r="PXN9" s="573"/>
      <c r="PXO9" s="571"/>
      <c r="PXP9" s="572"/>
      <c r="PXQ9" s="572"/>
      <c r="PXR9" s="572"/>
      <c r="PXS9" s="572"/>
      <c r="PXT9" s="573"/>
      <c r="PXU9" s="571"/>
      <c r="PXV9" s="572"/>
      <c r="PXW9" s="572"/>
      <c r="PXX9" s="572"/>
      <c r="PXY9" s="572"/>
      <c r="PXZ9" s="573"/>
      <c r="PYA9" s="571"/>
      <c r="PYB9" s="572"/>
      <c r="PYC9" s="572"/>
      <c r="PYD9" s="572"/>
      <c r="PYE9" s="572"/>
      <c r="PYF9" s="573"/>
      <c r="PYG9" s="571"/>
      <c r="PYH9" s="572"/>
      <c r="PYI9" s="572"/>
      <c r="PYJ9" s="572"/>
      <c r="PYK9" s="572"/>
      <c r="PYL9" s="573"/>
      <c r="PYM9" s="571"/>
      <c r="PYN9" s="572"/>
      <c r="PYO9" s="572"/>
      <c r="PYP9" s="572"/>
      <c r="PYQ9" s="572"/>
      <c r="PYR9" s="573"/>
      <c r="PYS9" s="571"/>
      <c r="PYT9" s="572"/>
      <c r="PYU9" s="572"/>
      <c r="PYV9" s="572"/>
      <c r="PYW9" s="572"/>
      <c r="PYX9" s="573"/>
      <c r="PYY9" s="571"/>
      <c r="PYZ9" s="572"/>
      <c r="PZA9" s="572"/>
      <c r="PZB9" s="572"/>
      <c r="PZC9" s="572"/>
      <c r="PZD9" s="573"/>
      <c r="PZE9" s="571"/>
      <c r="PZF9" s="572"/>
      <c r="PZG9" s="572"/>
      <c r="PZH9" s="572"/>
      <c r="PZI9" s="572"/>
      <c r="PZJ9" s="573"/>
      <c r="PZK9" s="571"/>
      <c r="PZL9" s="572"/>
      <c r="PZM9" s="572"/>
      <c r="PZN9" s="572"/>
      <c r="PZO9" s="572"/>
      <c r="PZP9" s="573"/>
      <c r="PZQ9" s="571"/>
      <c r="PZR9" s="572"/>
      <c r="PZS9" s="572"/>
      <c r="PZT9" s="572"/>
      <c r="PZU9" s="572"/>
      <c r="PZV9" s="573"/>
      <c r="PZW9" s="571"/>
      <c r="PZX9" s="572"/>
      <c r="PZY9" s="572"/>
      <c r="PZZ9" s="572"/>
      <c r="QAA9" s="572"/>
      <c r="QAB9" s="573"/>
      <c r="QAC9" s="571"/>
      <c r="QAD9" s="572"/>
      <c r="QAE9" s="572"/>
      <c r="QAF9" s="572"/>
      <c r="QAG9" s="572"/>
      <c r="QAH9" s="573"/>
      <c r="QAI9" s="571"/>
      <c r="QAJ9" s="572"/>
      <c r="QAK9" s="572"/>
      <c r="QAL9" s="572"/>
      <c r="QAM9" s="572"/>
      <c r="QAN9" s="573"/>
      <c r="QAO9" s="571"/>
      <c r="QAP9" s="572"/>
      <c r="QAQ9" s="572"/>
      <c r="QAR9" s="572"/>
      <c r="QAS9" s="572"/>
      <c r="QAT9" s="573"/>
      <c r="QAU9" s="571"/>
      <c r="QAV9" s="572"/>
      <c r="QAW9" s="572"/>
      <c r="QAX9" s="572"/>
      <c r="QAY9" s="572"/>
      <c r="QAZ9" s="573"/>
      <c r="QBA9" s="571"/>
      <c r="QBB9" s="572"/>
      <c r="QBC9" s="572"/>
      <c r="QBD9" s="572"/>
      <c r="QBE9" s="572"/>
      <c r="QBF9" s="573"/>
      <c r="QBG9" s="571"/>
      <c r="QBH9" s="572"/>
      <c r="QBI9" s="572"/>
      <c r="QBJ9" s="572"/>
      <c r="QBK9" s="572"/>
      <c r="QBL9" s="573"/>
      <c r="QBM9" s="571"/>
      <c r="QBN9" s="572"/>
      <c r="QBO9" s="572"/>
      <c r="QBP9" s="572"/>
      <c r="QBQ9" s="572"/>
      <c r="QBR9" s="573"/>
      <c r="QBS9" s="571"/>
      <c r="QBT9" s="572"/>
      <c r="QBU9" s="572"/>
      <c r="QBV9" s="572"/>
      <c r="QBW9" s="572"/>
      <c r="QBX9" s="573"/>
      <c r="QBY9" s="571"/>
      <c r="QBZ9" s="572"/>
      <c r="QCA9" s="572"/>
      <c r="QCB9" s="572"/>
      <c r="QCC9" s="572"/>
      <c r="QCD9" s="573"/>
      <c r="QCE9" s="571"/>
      <c r="QCF9" s="572"/>
      <c r="QCG9" s="572"/>
      <c r="QCH9" s="572"/>
      <c r="QCI9" s="572"/>
      <c r="QCJ9" s="573"/>
      <c r="QCK9" s="571"/>
      <c r="QCL9" s="572"/>
      <c r="QCM9" s="572"/>
      <c r="QCN9" s="572"/>
      <c r="QCO9" s="572"/>
      <c r="QCP9" s="573"/>
      <c r="QCQ9" s="571"/>
      <c r="QCR9" s="572"/>
      <c r="QCS9" s="572"/>
      <c r="QCT9" s="572"/>
      <c r="QCU9" s="572"/>
      <c r="QCV9" s="573"/>
      <c r="QCW9" s="571"/>
      <c r="QCX9" s="572"/>
      <c r="QCY9" s="572"/>
      <c r="QCZ9" s="572"/>
      <c r="QDA9" s="572"/>
      <c r="QDB9" s="573"/>
      <c r="QDC9" s="571"/>
      <c r="QDD9" s="572"/>
      <c r="QDE9" s="572"/>
      <c r="QDF9" s="572"/>
      <c r="QDG9" s="572"/>
      <c r="QDH9" s="573"/>
      <c r="QDI9" s="571"/>
      <c r="QDJ9" s="572"/>
      <c r="QDK9" s="572"/>
      <c r="QDL9" s="572"/>
      <c r="QDM9" s="572"/>
      <c r="QDN9" s="573"/>
      <c r="QDO9" s="571"/>
      <c r="QDP9" s="572"/>
      <c r="QDQ9" s="572"/>
      <c r="QDR9" s="572"/>
      <c r="QDS9" s="572"/>
      <c r="QDT9" s="573"/>
      <c r="QDU9" s="571"/>
      <c r="QDV9" s="572"/>
      <c r="QDW9" s="572"/>
      <c r="QDX9" s="572"/>
      <c r="QDY9" s="572"/>
      <c r="QDZ9" s="573"/>
      <c r="QEA9" s="571"/>
      <c r="QEB9" s="572"/>
      <c r="QEC9" s="572"/>
      <c r="QED9" s="572"/>
      <c r="QEE9" s="572"/>
      <c r="QEF9" s="573"/>
      <c r="QEG9" s="571"/>
      <c r="QEH9" s="572"/>
      <c r="QEI9" s="572"/>
      <c r="QEJ9" s="572"/>
      <c r="QEK9" s="572"/>
      <c r="QEL9" s="573"/>
      <c r="QEM9" s="571"/>
      <c r="QEN9" s="572"/>
      <c r="QEO9" s="572"/>
      <c r="QEP9" s="572"/>
      <c r="QEQ9" s="572"/>
      <c r="QER9" s="573"/>
      <c r="QES9" s="571"/>
      <c r="QET9" s="572"/>
      <c r="QEU9" s="572"/>
      <c r="QEV9" s="572"/>
      <c r="QEW9" s="572"/>
      <c r="QEX9" s="573"/>
      <c r="QEY9" s="571"/>
      <c r="QEZ9" s="572"/>
      <c r="QFA9" s="572"/>
      <c r="QFB9" s="572"/>
      <c r="QFC9" s="572"/>
      <c r="QFD9" s="573"/>
      <c r="QFE9" s="571"/>
      <c r="QFF9" s="572"/>
      <c r="QFG9" s="572"/>
      <c r="QFH9" s="572"/>
      <c r="QFI9" s="572"/>
      <c r="QFJ9" s="573"/>
      <c r="QFK9" s="571"/>
      <c r="QFL9" s="572"/>
      <c r="QFM9" s="572"/>
      <c r="QFN9" s="572"/>
      <c r="QFO9" s="572"/>
      <c r="QFP9" s="573"/>
      <c r="QFQ9" s="571"/>
      <c r="QFR9" s="572"/>
      <c r="QFS9" s="572"/>
      <c r="QFT9" s="572"/>
      <c r="QFU9" s="572"/>
      <c r="QFV9" s="573"/>
      <c r="QFW9" s="571"/>
      <c r="QFX9" s="572"/>
      <c r="QFY9" s="572"/>
      <c r="QFZ9" s="572"/>
      <c r="QGA9" s="572"/>
      <c r="QGB9" s="573"/>
      <c r="QGC9" s="571"/>
      <c r="QGD9" s="572"/>
      <c r="QGE9" s="572"/>
      <c r="QGF9" s="572"/>
      <c r="QGG9" s="572"/>
      <c r="QGH9" s="573"/>
      <c r="QGI9" s="571"/>
      <c r="QGJ9" s="572"/>
      <c r="QGK9" s="572"/>
      <c r="QGL9" s="572"/>
      <c r="QGM9" s="572"/>
      <c r="QGN9" s="573"/>
      <c r="QGO9" s="571"/>
      <c r="QGP9" s="572"/>
      <c r="QGQ9" s="572"/>
      <c r="QGR9" s="572"/>
      <c r="QGS9" s="572"/>
      <c r="QGT9" s="573"/>
      <c r="QGU9" s="571"/>
      <c r="QGV9" s="572"/>
      <c r="QGW9" s="572"/>
      <c r="QGX9" s="572"/>
      <c r="QGY9" s="572"/>
      <c r="QGZ9" s="573"/>
      <c r="QHA9" s="571"/>
      <c r="QHB9" s="572"/>
      <c r="QHC9" s="572"/>
      <c r="QHD9" s="572"/>
      <c r="QHE9" s="572"/>
      <c r="QHF9" s="573"/>
      <c r="QHG9" s="571"/>
      <c r="QHH9" s="572"/>
      <c r="QHI9" s="572"/>
      <c r="QHJ9" s="572"/>
      <c r="QHK9" s="572"/>
      <c r="QHL9" s="573"/>
      <c r="QHM9" s="571"/>
      <c r="QHN9" s="572"/>
      <c r="QHO9" s="572"/>
      <c r="QHP9" s="572"/>
      <c r="QHQ9" s="572"/>
      <c r="QHR9" s="573"/>
      <c r="QHS9" s="571"/>
      <c r="QHT9" s="572"/>
      <c r="QHU9" s="572"/>
      <c r="QHV9" s="572"/>
      <c r="QHW9" s="572"/>
      <c r="QHX9" s="573"/>
      <c r="QHY9" s="571"/>
      <c r="QHZ9" s="572"/>
      <c r="QIA9" s="572"/>
      <c r="QIB9" s="572"/>
      <c r="QIC9" s="572"/>
      <c r="QID9" s="573"/>
      <c r="QIE9" s="571"/>
      <c r="QIF9" s="572"/>
      <c r="QIG9" s="572"/>
      <c r="QIH9" s="572"/>
      <c r="QII9" s="572"/>
      <c r="QIJ9" s="573"/>
      <c r="QIK9" s="571"/>
      <c r="QIL9" s="572"/>
      <c r="QIM9" s="572"/>
      <c r="QIN9" s="572"/>
      <c r="QIO9" s="572"/>
      <c r="QIP9" s="573"/>
      <c r="QIQ9" s="571"/>
      <c r="QIR9" s="572"/>
      <c r="QIS9" s="572"/>
      <c r="QIT9" s="572"/>
      <c r="QIU9" s="572"/>
      <c r="QIV9" s="573"/>
      <c r="QIW9" s="571"/>
      <c r="QIX9" s="572"/>
      <c r="QIY9" s="572"/>
      <c r="QIZ9" s="572"/>
      <c r="QJA9" s="572"/>
      <c r="QJB9" s="573"/>
      <c r="QJC9" s="571"/>
      <c r="QJD9" s="572"/>
      <c r="QJE9" s="572"/>
      <c r="QJF9" s="572"/>
      <c r="QJG9" s="572"/>
      <c r="QJH9" s="573"/>
      <c r="QJI9" s="571"/>
      <c r="QJJ9" s="572"/>
      <c r="QJK9" s="572"/>
      <c r="QJL9" s="572"/>
      <c r="QJM9" s="572"/>
      <c r="QJN9" s="573"/>
      <c r="QJO9" s="571"/>
      <c r="QJP9" s="572"/>
      <c r="QJQ9" s="572"/>
      <c r="QJR9" s="572"/>
      <c r="QJS9" s="572"/>
      <c r="QJT9" s="573"/>
      <c r="QJU9" s="571"/>
      <c r="QJV9" s="572"/>
      <c r="QJW9" s="572"/>
      <c r="QJX9" s="572"/>
      <c r="QJY9" s="572"/>
      <c r="QJZ9" s="573"/>
      <c r="QKA9" s="571"/>
      <c r="QKB9" s="572"/>
      <c r="QKC9" s="572"/>
      <c r="QKD9" s="572"/>
      <c r="QKE9" s="572"/>
      <c r="QKF9" s="573"/>
      <c r="QKG9" s="571"/>
      <c r="QKH9" s="572"/>
      <c r="QKI9" s="572"/>
      <c r="QKJ9" s="572"/>
      <c r="QKK9" s="572"/>
      <c r="QKL9" s="573"/>
      <c r="QKM9" s="571"/>
      <c r="QKN9" s="572"/>
      <c r="QKO9" s="572"/>
      <c r="QKP9" s="572"/>
      <c r="QKQ9" s="572"/>
      <c r="QKR9" s="573"/>
      <c r="QKS9" s="571"/>
      <c r="QKT9" s="572"/>
      <c r="QKU9" s="572"/>
      <c r="QKV9" s="572"/>
      <c r="QKW9" s="572"/>
      <c r="QKX9" s="573"/>
      <c r="QKY9" s="571"/>
      <c r="QKZ9" s="572"/>
      <c r="QLA9" s="572"/>
      <c r="QLB9" s="572"/>
      <c r="QLC9" s="572"/>
      <c r="QLD9" s="573"/>
      <c r="QLE9" s="571"/>
      <c r="QLF9" s="572"/>
      <c r="QLG9" s="572"/>
      <c r="QLH9" s="572"/>
      <c r="QLI9" s="572"/>
      <c r="QLJ9" s="573"/>
      <c r="QLK9" s="571"/>
      <c r="QLL9" s="572"/>
      <c r="QLM9" s="572"/>
      <c r="QLN9" s="572"/>
      <c r="QLO9" s="572"/>
      <c r="QLP9" s="573"/>
      <c r="QLQ9" s="571"/>
      <c r="QLR9" s="572"/>
      <c r="QLS9" s="572"/>
      <c r="QLT9" s="572"/>
      <c r="QLU9" s="572"/>
      <c r="QLV9" s="573"/>
      <c r="QLW9" s="571"/>
      <c r="QLX9" s="572"/>
      <c r="QLY9" s="572"/>
      <c r="QLZ9" s="572"/>
      <c r="QMA9" s="572"/>
      <c r="QMB9" s="573"/>
      <c r="QMC9" s="571"/>
      <c r="QMD9" s="572"/>
      <c r="QME9" s="572"/>
      <c r="QMF9" s="572"/>
      <c r="QMG9" s="572"/>
      <c r="QMH9" s="573"/>
      <c r="QMI9" s="571"/>
      <c r="QMJ9" s="572"/>
      <c r="QMK9" s="572"/>
      <c r="QML9" s="572"/>
      <c r="QMM9" s="572"/>
      <c r="QMN9" s="573"/>
      <c r="QMO9" s="571"/>
      <c r="QMP9" s="572"/>
      <c r="QMQ9" s="572"/>
      <c r="QMR9" s="572"/>
      <c r="QMS9" s="572"/>
      <c r="QMT9" s="573"/>
      <c r="QMU9" s="571"/>
      <c r="QMV9" s="572"/>
      <c r="QMW9" s="572"/>
      <c r="QMX9" s="572"/>
      <c r="QMY9" s="572"/>
      <c r="QMZ9" s="573"/>
      <c r="QNA9" s="571"/>
      <c r="QNB9" s="572"/>
      <c r="QNC9" s="572"/>
      <c r="QND9" s="572"/>
      <c r="QNE9" s="572"/>
      <c r="QNF9" s="573"/>
      <c r="QNG9" s="571"/>
      <c r="QNH9" s="572"/>
      <c r="QNI9" s="572"/>
      <c r="QNJ9" s="572"/>
      <c r="QNK9" s="572"/>
      <c r="QNL9" s="573"/>
      <c r="QNM9" s="571"/>
      <c r="QNN9" s="572"/>
      <c r="QNO9" s="572"/>
      <c r="QNP9" s="572"/>
      <c r="QNQ9" s="572"/>
      <c r="QNR9" s="573"/>
      <c r="QNS9" s="571"/>
      <c r="QNT9" s="572"/>
      <c r="QNU9" s="572"/>
      <c r="QNV9" s="572"/>
      <c r="QNW9" s="572"/>
      <c r="QNX9" s="573"/>
      <c r="QNY9" s="571"/>
      <c r="QNZ9" s="572"/>
      <c r="QOA9" s="572"/>
      <c r="QOB9" s="572"/>
      <c r="QOC9" s="572"/>
      <c r="QOD9" s="573"/>
      <c r="QOE9" s="571"/>
      <c r="QOF9" s="572"/>
      <c r="QOG9" s="572"/>
      <c r="QOH9" s="572"/>
      <c r="QOI9" s="572"/>
      <c r="QOJ9" s="573"/>
      <c r="QOK9" s="571"/>
      <c r="QOL9" s="572"/>
      <c r="QOM9" s="572"/>
      <c r="QON9" s="572"/>
      <c r="QOO9" s="572"/>
      <c r="QOP9" s="573"/>
      <c r="QOQ9" s="571"/>
      <c r="QOR9" s="572"/>
      <c r="QOS9" s="572"/>
      <c r="QOT9" s="572"/>
      <c r="QOU9" s="572"/>
      <c r="QOV9" s="573"/>
      <c r="QOW9" s="571"/>
      <c r="QOX9" s="572"/>
      <c r="QOY9" s="572"/>
      <c r="QOZ9" s="572"/>
      <c r="QPA9" s="572"/>
      <c r="QPB9" s="573"/>
      <c r="QPC9" s="571"/>
      <c r="QPD9" s="572"/>
      <c r="QPE9" s="572"/>
      <c r="QPF9" s="572"/>
      <c r="QPG9" s="572"/>
      <c r="QPH9" s="573"/>
      <c r="QPI9" s="571"/>
      <c r="QPJ9" s="572"/>
      <c r="QPK9" s="572"/>
      <c r="QPL9" s="572"/>
      <c r="QPM9" s="572"/>
      <c r="QPN9" s="573"/>
      <c r="QPO9" s="571"/>
      <c r="QPP9" s="572"/>
      <c r="QPQ9" s="572"/>
      <c r="QPR9" s="572"/>
      <c r="QPS9" s="572"/>
      <c r="QPT9" s="573"/>
      <c r="QPU9" s="571"/>
      <c r="QPV9" s="572"/>
      <c r="QPW9" s="572"/>
      <c r="QPX9" s="572"/>
      <c r="QPY9" s="572"/>
      <c r="QPZ9" s="573"/>
      <c r="QQA9" s="571"/>
      <c r="QQB9" s="572"/>
      <c r="QQC9" s="572"/>
      <c r="QQD9" s="572"/>
      <c r="QQE9" s="572"/>
      <c r="QQF9" s="573"/>
      <c r="QQG9" s="571"/>
      <c r="QQH9" s="572"/>
      <c r="QQI9" s="572"/>
      <c r="QQJ9" s="572"/>
      <c r="QQK9" s="572"/>
      <c r="QQL9" s="573"/>
      <c r="QQM9" s="571"/>
      <c r="QQN9" s="572"/>
      <c r="QQO9" s="572"/>
      <c r="QQP9" s="572"/>
      <c r="QQQ9" s="572"/>
      <c r="QQR9" s="573"/>
      <c r="QQS9" s="571"/>
      <c r="QQT9" s="572"/>
      <c r="QQU9" s="572"/>
      <c r="QQV9" s="572"/>
      <c r="QQW9" s="572"/>
      <c r="QQX9" s="573"/>
      <c r="QQY9" s="571"/>
      <c r="QQZ9" s="572"/>
      <c r="QRA9" s="572"/>
      <c r="QRB9" s="572"/>
      <c r="QRC9" s="572"/>
      <c r="QRD9" s="573"/>
      <c r="QRE9" s="571"/>
      <c r="QRF9" s="572"/>
      <c r="QRG9" s="572"/>
      <c r="QRH9" s="572"/>
      <c r="QRI9" s="572"/>
      <c r="QRJ9" s="573"/>
      <c r="QRK9" s="571"/>
      <c r="QRL9" s="572"/>
      <c r="QRM9" s="572"/>
      <c r="QRN9" s="572"/>
      <c r="QRO9" s="572"/>
      <c r="QRP9" s="573"/>
      <c r="QRQ9" s="571"/>
      <c r="QRR9" s="572"/>
      <c r="QRS9" s="572"/>
      <c r="QRT9" s="572"/>
      <c r="QRU9" s="572"/>
      <c r="QRV9" s="573"/>
      <c r="QRW9" s="571"/>
      <c r="QRX9" s="572"/>
      <c r="QRY9" s="572"/>
      <c r="QRZ9" s="572"/>
      <c r="QSA9" s="572"/>
      <c r="QSB9" s="573"/>
      <c r="QSC9" s="571"/>
      <c r="QSD9" s="572"/>
      <c r="QSE9" s="572"/>
      <c r="QSF9" s="572"/>
      <c r="QSG9" s="572"/>
      <c r="QSH9" s="573"/>
      <c r="QSI9" s="571"/>
      <c r="QSJ9" s="572"/>
      <c r="QSK9" s="572"/>
      <c r="QSL9" s="572"/>
      <c r="QSM9" s="572"/>
      <c r="QSN9" s="573"/>
      <c r="QSO9" s="571"/>
      <c r="QSP9" s="572"/>
      <c r="QSQ9" s="572"/>
      <c r="QSR9" s="572"/>
      <c r="QSS9" s="572"/>
      <c r="QST9" s="573"/>
      <c r="QSU9" s="571"/>
      <c r="QSV9" s="572"/>
      <c r="QSW9" s="572"/>
      <c r="QSX9" s="572"/>
      <c r="QSY9" s="572"/>
      <c r="QSZ9" s="573"/>
      <c r="QTA9" s="571"/>
      <c r="QTB9" s="572"/>
      <c r="QTC9" s="572"/>
      <c r="QTD9" s="572"/>
      <c r="QTE9" s="572"/>
      <c r="QTF9" s="573"/>
      <c r="QTG9" s="571"/>
      <c r="QTH9" s="572"/>
      <c r="QTI9" s="572"/>
      <c r="QTJ9" s="572"/>
      <c r="QTK9" s="572"/>
      <c r="QTL9" s="573"/>
      <c r="QTM9" s="571"/>
      <c r="QTN9" s="572"/>
      <c r="QTO9" s="572"/>
      <c r="QTP9" s="572"/>
      <c r="QTQ9" s="572"/>
      <c r="QTR9" s="573"/>
      <c r="QTS9" s="571"/>
      <c r="QTT9" s="572"/>
      <c r="QTU9" s="572"/>
      <c r="QTV9" s="572"/>
      <c r="QTW9" s="572"/>
      <c r="QTX9" s="573"/>
      <c r="QTY9" s="571"/>
      <c r="QTZ9" s="572"/>
      <c r="QUA9" s="572"/>
      <c r="QUB9" s="572"/>
      <c r="QUC9" s="572"/>
      <c r="QUD9" s="573"/>
      <c r="QUE9" s="571"/>
      <c r="QUF9" s="572"/>
      <c r="QUG9" s="572"/>
      <c r="QUH9" s="572"/>
      <c r="QUI9" s="572"/>
      <c r="QUJ9" s="573"/>
      <c r="QUK9" s="571"/>
      <c r="QUL9" s="572"/>
      <c r="QUM9" s="572"/>
      <c r="QUN9" s="572"/>
      <c r="QUO9" s="572"/>
      <c r="QUP9" s="573"/>
      <c r="QUQ9" s="571"/>
      <c r="QUR9" s="572"/>
      <c r="QUS9" s="572"/>
      <c r="QUT9" s="572"/>
      <c r="QUU9" s="572"/>
      <c r="QUV9" s="573"/>
      <c r="QUW9" s="571"/>
      <c r="QUX9" s="572"/>
      <c r="QUY9" s="572"/>
      <c r="QUZ9" s="572"/>
      <c r="QVA9" s="572"/>
      <c r="QVB9" s="573"/>
      <c r="QVC9" s="571"/>
      <c r="QVD9" s="572"/>
      <c r="QVE9" s="572"/>
      <c r="QVF9" s="572"/>
      <c r="QVG9" s="572"/>
      <c r="QVH9" s="573"/>
      <c r="QVI9" s="571"/>
      <c r="QVJ9" s="572"/>
      <c r="QVK9" s="572"/>
      <c r="QVL9" s="572"/>
      <c r="QVM9" s="572"/>
      <c r="QVN9" s="573"/>
      <c r="QVO9" s="571"/>
      <c r="QVP9" s="572"/>
      <c r="QVQ9" s="572"/>
      <c r="QVR9" s="572"/>
      <c r="QVS9" s="572"/>
      <c r="QVT9" s="573"/>
      <c r="QVU9" s="571"/>
      <c r="QVV9" s="572"/>
      <c r="QVW9" s="572"/>
      <c r="QVX9" s="572"/>
      <c r="QVY9" s="572"/>
      <c r="QVZ9" s="573"/>
      <c r="QWA9" s="571"/>
      <c r="QWB9" s="572"/>
      <c r="QWC9" s="572"/>
      <c r="QWD9" s="572"/>
      <c r="QWE9" s="572"/>
      <c r="QWF9" s="573"/>
      <c r="QWG9" s="571"/>
      <c r="QWH9" s="572"/>
      <c r="QWI9" s="572"/>
      <c r="QWJ9" s="572"/>
      <c r="QWK9" s="572"/>
      <c r="QWL9" s="573"/>
      <c r="QWM9" s="571"/>
      <c r="QWN9" s="572"/>
      <c r="QWO9" s="572"/>
      <c r="QWP9" s="572"/>
      <c r="QWQ9" s="572"/>
      <c r="QWR9" s="573"/>
      <c r="QWS9" s="571"/>
      <c r="QWT9" s="572"/>
      <c r="QWU9" s="572"/>
      <c r="QWV9" s="572"/>
      <c r="QWW9" s="572"/>
      <c r="QWX9" s="573"/>
      <c r="QWY9" s="571"/>
      <c r="QWZ9" s="572"/>
      <c r="QXA9" s="572"/>
      <c r="QXB9" s="572"/>
      <c r="QXC9" s="572"/>
      <c r="QXD9" s="573"/>
      <c r="QXE9" s="571"/>
      <c r="QXF9" s="572"/>
      <c r="QXG9" s="572"/>
      <c r="QXH9" s="572"/>
      <c r="QXI9" s="572"/>
      <c r="QXJ9" s="573"/>
      <c r="QXK9" s="571"/>
      <c r="QXL9" s="572"/>
      <c r="QXM9" s="572"/>
      <c r="QXN9" s="572"/>
      <c r="QXO9" s="572"/>
      <c r="QXP9" s="573"/>
      <c r="QXQ9" s="571"/>
      <c r="QXR9" s="572"/>
      <c r="QXS9" s="572"/>
      <c r="QXT9" s="572"/>
      <c r="QXU9" s="572"/>
      <c r="QXV9" s="573"/>
      <c r="QXW9" s="571"/>
      <c r="QXX9" s="572"/>
      <c r="QXY9" s="572"/>
      <c r="QXZ9" s="572"/>
      <c r="QYA9" s="572"/>
      <c r="QYB9" s="573"/>
      <c r="QYC9" s="571"/>
      <c r="QYD9" s="572"/>
      <c r="QYE9" s="572"/>
      <c r="QYF9" s="572"/>
      <c r="QYG9" s="572"/>
      <c r="QYH9" s="573"/>
      <c r="QYI9" s="571"/>
      <c r="QYJ9" s="572"/>
      <c r="QYK9" s="572"/>
      <c r="QYL9" s="572"/>
      <c r="QYM9" s="572"/>
      <c r="QYN9" s="573"/>
      <c r="QYO9" s="571"/>
      <c r="QYP9" s="572"/>
      <c r="QYQ9" s="572"/>
      <c r="QYR9" s="572"/>
      <c r="QYS9" s="572"/>
      <c r="QYT9" s="573"/>
      <c r="QYU9" s="571"/>
      <c r="QYV9" s="572"/>
      <c r="QYW9" s="572"/>
      <c r="QYX9" s="572"/>
      <c r="QYY9" s="572"/>
      <c r="QYZ9" s="573"/>
      <c r="QZA9" s="571"/>
      <c r="QZB9" s="572"/>
      <c r="QZC9" s="572"/>
      <c r="QZD9" s="572"/>
      <c r="QZE9" s="572"/>
      <c r="QZF9" s="573"/>
      <c r="QZG9" s="571"/>
      <c r="QZH9" s="572"/>
      <c r="QZI9" s="572"/>
      <c r="QZJ9" s="572"/>
      <c r="QZK9" s="572"/>
      <c r="QZL9" s="573"/>
      <c r="QZM9" s="571"/>
      <c r="QZN9" s="572"/>
      <c r="QZO9" s="572"/>
      <c r="QZP9" s="572"/>
      <c r="QZQ9" s="572"/>
      <c r="QZR9" s="573"/>
      <c r="QZS9" s="571"/>
      <c r="QZT9" s="572"/>
      <c r="QZU9" s="572"/>
      <c r="QZV9" s="572"/>
      <c r="QZW9" s="572"/>
      <c r="QZX9" s="573"/>
      <c r="QZY9" s="571"/>
      <c r="QZZ9" s="572"/>
      <c r="RAA9" s="572"/>
      <c r="RAB9" s="572"/>
      <c r="RAC9" s="572"/>
      <c r="RAD9" s="573"/>
      <c r="RAE9" s="571"/>
      <c r="RAF9" s="572"/>
      <c r="RAG9" s="572"/>
      <c r="RAH9" s="572"/>
      <c r="RAI9" s="572"/>
      <c r="RAJ9" s="573"/>
      <c r="RAK9" s="571"/>
      <c r="RAL9" s="572"/>
      <c r="RAM9" s="572"/>
      <c r="RAN9" s="572"/>
      <c r="RAO9" s="572"/>
      <c r="RAP9" s="573"/>
      <c r="RAQ9" s="571"/>
      <c r="RAR9" s="572"/>
      <c r="RAS9" s="572"/>
      <c r="RAT9" s="572"/>
      <c r="RAU9" s="572"/>
      <c r="RAV9" s="573"/>
      <c r="RAW9" s="571"/>
      <c r="RAX9" s="572"/>
      <c r="RAY9" s="572"/>
      <c r="RAZ9" s="572"/>
      <c r="RBA9" s="572"/>
      <c r="RBB9" s="573"/>
      <c r="RBC9" s="571"/>
      <c r="RBD9" s="572"/>
      <c r="RBE9" s="572"/>
      <c r="RBF9" s="572"/>
      <c r="RBG9" s="572"/>
      <c r="RBH9" s="573"/>
      <c r="RBI9" s="571"/>
      <c r="RBJ9" s="572"/>
      <c r="RBK9" s="572"/>
      <c r="RBL9" s="572"/>
      <c r="RBM9" s="572"/>
      <c r="RBN9" s="573"/>
      <c r="RBO9" s="571"/>
      <c r="RBP9" s="572"/>
      <c r="RBQ9" s="572"/>
      <c r="RBR9" s="572"/>
      <c r="RBS9" s="572"/>
      <c r="RBT9" s="573"/>
      <c r="RBU9" s="571"/>
      <c r="RBV9" s="572"/>
      <c r="RBW9" s="572"/>
      <c r="RBX9" s="572"/>
      <c r="RBY9" s="572"/>
      <c r="RBZ9" s="573"/>
      <c r="RCA9" s="571"/>
      <c r="RCB9" s="572"/>
      <c r="RCC9" s="572"/>
      <c r="RCD9" s="572"/>
      <c r="RCE9" s="572"/>
      <c r="RCF9" s="573"/>
      <c r="RCG9" s="571"/>
      <c r="RCH9" s="572"/>
      <c r="RCI9" s="572"/>
      <c r="RCJ9" s="572"/>
      <c r="RCK9" s="572"/>
      <c r="RCL9" s="573"/>
      <c r="RCM9" s="571"/>
      <c r="RCN9" s="572"/>
      <c r="RCO9" s="572"/>
      <c r="RCP9" s="572"/>
      <c r="RCQ9" s="572"/>
      <c r="RCR9" s="573"/>
      <c r="RCS9" s="571"/>
      <c r="RCT9" s="572"/>
      <c r="RCU9" s="572"/>
      <c r="RCV9" s="572"/>
      <c r="RCW9" s="572"/>
      <c r="RCX9" s="573"/>
      <c r="RCY9" s="571"/>
      <c r="RCZ9" s="572"/>
      <c r="RDA9" s="572"/>
      <c r="RDB9" s="572"/>
      <c r="RDC9" s="572"/>
      <c r="RDD9" s="573"/>
      <c r="RDE9" s="571"/>
      <c r="RDF9" s="572"/>
      <c r="RDG9" s="572"/>
      <c r="RDH9" s="572"/>
      <c r="RDI9" s="572"/>
      <c r="RDJ9" s="573"/>
      <c r="RDK9" s="571"/>
      <c r="RDL9" s="572"/>
      <c r="RDM9" s="572"/>
      <c r="RDN9" s="572"/>
      <c r="RDO9" s="572"/>
      <c r="RDP9" s="573"/>
      <c r="RDQ9" s="571"/>
      <c r="RDR9" s="572"/>
      <c r="RDS9" s="572"/>
      <c r="RDT9" s="572"/>
      <c r="RDU9" s="572"/>
      <c r="RDV9" s="573"/>
      <c r="RDW9" s="571"/>
      <c r="RDX9" s="572"/>
      <c r="RDY9" s="572"/>
      <c r="RDZ9" s="572"/>
      <c r="REA9" s="572"/>
      <c r="REB9" s="573"/>
      <c r="REC9" s="571"/>
      <c r="RED9" s="572"/>
      <c r="REE9" s="572"/>
      <c r="REF9" s="572"/>
      <c r="REG9" s="572"/>
      <c r="REH9" s="573"/>
      <c r="REI9" s="571"/>
      <c r="REJ9" s="572"/>
      <c r="REK9" s="572"/>
      <c r="REL9" s="572"/>
      <c r="REM9" s="572"/>
      <c r="REN9" s="573"/>
      <c r="REO9" s="571"/>
      <c r="REP9" s="572"/>
      <c r="REQ9" s="572"/>
      <c r="RER9" s="572"/>
      <c r="RES9" s="572"/>
      <c r="RET9" s="573"/>
      <c r="REU9" s="571"/>
      <c r="REV9" s="572"/>
      <c r="REW9" s="572"/>
      <c r="REX9" s="572"/>
      <c r="REY9" s="572"/>
      <c r="REZ9" s="573"/>
      <c r="RFA9" s="571"/>
      <c r="RFB9" s="572"/>
      <c r="RFC9" s="572"/>
      <c r="RFD9" s="572"/>
      <c r="RFE9" s="572"/>
      <c r="RFF9" s="573"/>
      <c r="RFG9" s="571"/>
      <c r="RFH9" s="572"/>
      <c r="RFI9" s="572"/>
      <c r="RFJ9" s="572"/>
      <c r="RFK9" s="572"/>
      <c r="RFL9" s="573"/>
      <c r="RFM9" s="571"/>
      <c r="RFN9" s="572"/>
      <c r="RFO9" s="572"/>
      <c r="RFP9" s="572"/>
      <c r="RFQ9" s="572"/>
      <c r="RFR9" s="573"/>
      <c r="RFS9" s="571"/>
      <c r="RFT9" s="572"/>
      <c r="RFU9" s="572"/>
      <c r="RFV9" s="572"/>
      <c r="RFW9" s="572"/>
      <c r="RFX9" s="573"/>
      <c r="RFY9" s="571"/>
      <c r="RFZ9" s="572"/>
      <c r="RGA9" s="572"/>
      <c r="RGB9" s="572"/>
      <c r="RGC9" s="572"/>
      <c r="RGD9" s="573"/>
      <c r="RGE9" s="571"/>
      <c r="RGF9" s="572"/>
      <c r="RGG9" s="572"/>
      <c r="RGH9" s="572"/>
      <c r="RGI9" s="572"/>
      <c r="RGJ9" s="573"/>
      <c r="RGK9" s="571"/>
      <c r="RGL9" s="572"/>
      <c r="RGM9" s="572"/>
      <c r="RGN9" s="572"/>
      <c r="RGO9" s="572"/>
      <c r="RGP9" s="573"/>
      <c r="RGQ9" s="571"/>
      <c r="RGR9" s="572"/>
      <c r="RGS9" s="572"/>
      <c r="RGT9" s="572"/>
      <c r="RGU9" s="572"/>
      <c r="RGV9" s="573"/>
      <c r="RGW9" s="571"/>
      <c r="RGX9" s="572"/>
      <c r="RGY9" s="572"/>
      <c r="RGZ9" s="572"/>
      <c r="RHA9" s="572"/>
      <c r="RHB9" s="573"/>
      <c r="RHC9" s="571"/>
      <c r="RHD9" s="572"/>
      <c r="RHE9" s="572"/>
      <c r="RHF9" s="572"/>
      <c r="RHG9" s="572"/>
      <c r="RHH9" s="573"/>
      <c r="RHI9" s="571"/>
      <c r="RHJ9" s="572"/>
      <c r="RHK9" s="572"/>
      <c r="RHL9" s="572"/>
      <c r="RHM9" s="572"/>
      <c r="RHN9" s="573"/>
      <c r="RHO9" s="571"/>
      <c r="RHP9" s="572"/>
      <c r="RHQ9" s="572"/>
      <c r="RHR9" s="572"/>
      <c r="RHS9" s="572"/>
      <c r="RHT9" s="573"/>
      <c r="RHU9" s="571"/>
      <c r="RHV9" s="572"/>
      <c r="RHW9" s="572"/>
      <c r="RHX9" s="572"/>
      <c r="RHY9" s="572"/>
      <c r="RHZ9" s="573"/>
      <c r="RIA9" s="571"/>
      <c r="RIB9" s="572"/>
      <c r="RIC9" s="572"/>
      <c r="RID9" s="572"/>
      <c r="RIE9" s="572"/>
      <c r="RIF9" s="573"/>
      <c r="RIG9" s="571"/>
      <c r="RIH9" s="572"/>
      <c r="RII9" s="572"/>
      <c r="RIJ9" s="572"/>
      <c r="RIK9" s="572"/>
      <c r="RIL9" s="573"/>
      <c r="RIM9" s="571"/>
      <c r="RIN9" s="572"/>
      <c r="RIO9" s="572"/>
      <c r="RIP9" s="572"/>
      <c r="RIQ9" s="572"/>
      <c r="RIR9" s="573"/>
      <c r="RIS9" s="571"/>
      <c r="RIT9" s="572"/>
      <c r="RIU9" s="572"/>
      <c r="RIV9" s="572"/>
      <c r="RIW9" s="572"/>
      <c r="RIX9" s="573"/>
      <c r="RIY9" s="571"/>
      <c r="RIZ9" s="572"/>
      <c r="RJA9" s="572"/>
      <c r="RJB9" s="572"/>
      <c r="RJC9" s="572"/>
      <c r="RJD9" s="573"/>
      <c r="RJE9" s="571"/>
      <c r="RJF9" s="572"/>
      <c r="RJG9" s="572"/>
      <c r="RJH9" s="572"/>
      <c r="RJI9" s="572"/>
      <c r="RJJ9" s="573"/>
      <c r="RJK9" s="571"/>
      <c r="RJL9" s="572"/>
      <c r="RJM9" s="572"/>
      <c r="RJN9" s="572"/>
      <c r="RJO9" s="572"/>
      <c r="RJP9" s="573"/>
      <c r="RJQ9" s="571"/>
      <c r="RJR9" s="572"/>
      <c r="RJS9" s="572"/>
      <c r="RJT9" s="572"/>
      <c r="RJU9" s="572"/>
      <c r="RJV9" s="573"/>
      <c r="RJW9" s="571"/>
      <c r="RJX9" s="572"/>
      <c r="RJY9" s="572"/>
      <c r="RJZ9" s="572"/>
      <c r="RKA9" s="572"/>
      <c r="RKB9" s="573"/>
      <c r="RKC9" s="571"/>
      <c r="RKD9" s="572"/>
      <c r="RKE9" s="572"/>
      <c r="RKF9" s="572"/>
      <c r="RKG9" s="572"/>
      <c r="RKH9" s="573"/>
      <c r="RKI9" s="571"/>
      <c r="RKJ9" s="572"/>
      <c r="RKK9" s="572"/>
      <c r="RKL9" s="572"/>
      <c r="RKM9" s="572"/>
      <c r="RKN9" s="573"/>
      <c r="RKO9" s="571"/>
      <c r="RKP9" s="572"/>
      <c r="RKQ9" s="572"/>
      <c r="RKR9" s="572"/>
      <c r="RKS9" s="572"/>
      <c r="RKT9" s="573"/>
      <c r="RKU9" s="571"/>
      <c r="RKV9" s="572"/>
      <c r="RKW9" s="572"/>
      <c r="RKX9" s="572"/>
      <c r="RKY9" s="572"/>
      <c r="RKZ9" s="573"/>
      <c r="RLA9" s="571"/>
      <c r="RLB9" s="572"/>
      <c r="RLC9" s="572"/>
      <c r="RLD9" s="572"/>
      <c r="RLE9" s="572"/>
      <c r="RLF9" s="573"/>
      <c r="RLG9" s="571"/>
      <c r="RLH9" s="572"/>
      <c r="RLI9" s="572"/>
      <c r="RLJ9" s="572"/>
      <c r="RLK9" s="572"/>
      <c r="RLL9" s="573"/>
      <c r="RLM9" s="571"/>
      <c r="RLN9" s="572"/>
      <c r="RLO9" s="572"/>
      <c r="RLP9" s="572"/>
      <c r="RLQ9" s="572"/>
      <c r="RLR9" s="573"/>
      <c r="RLS9" s="571"/>
      <c r="RLT9" s="572"/>
      <c r="RLU9" s="572"/>
      <c r="RLV9" s="572"/>
      <c r="RLW9" s="572"/>
      <c r="RLX9" s="573"/>
      <c r="RLY9" s="571"/>
      <c r="RLZ9" s="572"/>
      <c r="RMA9" s="572"/>
      <c r="RMB9" s="572"/>
      <c r="RMC9" s="572"/>
      <c r="RMD9" s="573"/>
      <c r="RME9" s="571"/>
      <c r="RMF9" s="572"/>
      <c r="RMG9" s="572"/>
      <c r="RMH9" s="572"/>
      <c r="RMI9" s="572"/>
      <c r="RMJ9" s="573"/>
      <c r="RMK9" s="571"/>
      <c r="RML9" s="572"/>
      <c r="RMM9" s="572"/>
      <c r="RMN9" s="572"/>
      <c r="RMO9" s="572"/>
      <c r="RMP9" s="573"/>
      <c r="RMQ9" s="571"/>
      <c r="RMR9" s="572"/>
      <c r="RMS9" s="572"/>
      <c r="RMT9" s="572"/>
      <c r="RMU9" s="572"/>
      <c r="RMV9" s="573"/>
      <c r="RMW9" s="571"/>
      <c r="RMX9" s="572"/>
      <c r="RMY9" s="572"/>
      <c r="RMZ9" s="572"/>
      <c r="RNA9" s="572"/>
      <c r="RNB9" s="573"/>
      <c r="RNC9" s="571"/>
      <c r="RND9" s="572"/>
      <c r="RNE9" s="572"/>
      <c r="RNF9" s="572"/>
      <c r="RNG9" s="572"/>
      <c r="RNH9" s="573"/>
      <c r="RNI9" s="571"/>
      <c r="RNJ9" s="572"/>
      <c r="RNK9" s="572"/>
      <c r="RNL9" s="572"/>
      <c r="RNM9" s="572"/>
      <c r="RNN9" s="573"/>
      <c r="RNO9" s="571"/>
      <c r="RNP9" s="572"/>
      <c r="RNQ9" s="572"/>
      <c r="RNR9" s="572"/>
      <c r="RNS9" s="572"/>
      <c r="RNT9" s="573"/>
      <c r="RNU9" s="571"/>
      <c r="RNV9" s="572"/>
      <c r="RNW9" s="572"/>
      <c r="RNX9" s="572"/>
      <c r="RNY9" s="572"/>
      <c r="RNZ9" s="573"/>
      <c r="ROA9" s="571"/>
      <c r="ROB9" s="572"/>
      <c r="ROC9" s="572"/>
      <c r="ROD9" s="572"/>
      <c r="ROE9" s="572"/>
      <c r="ROF9" s="573"/>
      <c r="ROG9" s="571"/>
      <c r="ROH9" s="572"/>
      <c r="ROI9" s="572"/>
      <c r="ROJ9" s="572"/>
      <c r="ROK9" s="572"/>
      <c r="ROL9" s="573"/>
      <c r="ROM9" s="571"/>
      <c r="RON9" s="572"/>
      <c r="ROO9" s="572"/>
      <c r="ROP9" s="572"/>
      <c r="ROQ9" s="572"/>
      <c r="ROR9" s="573"/>
      <c r="ROS9" s="571"/>
      <c r="ROT9" s="572"/>
      <c r="ROU9" s="572"/>
      <c r="ROV9" s="572"/>
      <c r="ROW9" s="572"/>
      <c r="ROX9" s="573"/>
      <c r="ROY9" s="571"/>
      <c r="ROZ9" s="572"/>
      <c r="RPA9" s="572"/>
      <c r="RPB9" s="572"/>
      <c r="RPC9" s="572"/>
      <c r="RPD9" s="573"/>
      <c r="RPE9" s="571"/>
      <c r="RPF9" s="572"/>
      <c r="RPG9" s="572"/>
      <c r="RPH9" s="572"/>
      <c r="RPI9" s="572"/>
      <c r="RPJ9" s="573"/>
      <c r="RPK9" s="571"/>
      <c r="RPL9" s="572"/>
      <c r="RPM9" s="572"/>
      <c r="RPN9" s="572"/>
      <c r="RPO9" s="572"/>
      <c r="RPP9" s="573"/>
      <c r="RPQ9" s="571"/>
      <c r="RPR9" s="572"/>
      <c r="RPS9" s="572"/>
      <c r="RPT9" s="572"/>
      <c r="RPU9" s="572"/>
      <c r="RPV9" s="573"/>
      <c r="RPW9" s="571"/>
      <c r="RPX9" s="572"/>
      <c r="RPY9" s="572"/>
      <c r="RPZ9" s="572"/>
      <c r="RQA9" s="572"/>
      <c r="RQB9" s="573"/>
      <c r="RQC9" s="571"/>
      <c r="RQD9" s="572"/>
      <c r="RQE9" s="572"/>
      <c r="RQF9" s="572"/>
      <c r="RQG9" s="572"/>
      <c r="RQH9" s="573"/>
      <c r="RQI9" s="571"/>
      <c r="RQJ9" s="572"/>
      <c r="RQK9" s="572"/>
      <c r="RQL9" s="572"/>
      <c r="RQM9" s="572"/>
      <c r="RQN9" s="573"/>
      <c r="RQO9" s="571"/>
      <c r="RQP9" s="572"/>
      <c r="RQQ9" s="572"/>
      <c r="RQR9" s="572"/>
      <c r="RQS9" s="572"/>
      <c r="RQT9" s="573"/>
      <c r="RQU9" s="571"/>
      <c r="RQV9" s="572"/>
      <c r="RQW9" s="572"/>
      <c r="RQX9" s="572"/>
      <c r="RQY9" s="572"/>
      <c r="RQZ9" s="573"/>
      <c r="RRA9" s="571"/>
      <c r="RRB9" s="572"/>
      <c r="RRC9" s="572"/>
      <c r="RRD9" s="572"/>
      <c r="RRE9" s="572"/>
      <c r="RRF9" s="573"/>
      <c r="RRG9" s="571"/>
      <c r="RRH9" s="572"/>
      <c r="RRI9" s="572"/>
      <c r="RRJ9" s="572"/>
      <c r="RRK9" s="572"/>
      <c r="RRL9" s="573"/>
      <c r="RRM9" s="571"/>
      <c r="RRN9" s="572"/>
      <c r="RRO9" s="572"/>
      <c r="RRP9" s="572"/>
      <c r="RRQ9" s="572"/>
      <c r="RRR9" s="573"/>
      <c r="RRS9" s="571"/>
      <c r="RRT9" s="572"/>
      <c r="RRU9" s="572"/>
      <c r="RRV9" s="572"/>
      <c r="RRW9" s="572"/>
      <c r="RRX9" s="573"/>
      <c r="RRY9" s="571"/>
      <c r="RRZ9" s="572"/>
      <c r="RSA9" s="572"/>
      <c r="RSB9" s="572"/>
      <c r="RSC9" s="572"/>
      <c r="RSD9" s="573"/>
      <c r="RSE9" s="571"/>
      <c r="RSF9" s="572"/>
      <c r="RSG9" s="572"/>
      <c r="RSH9" s="572"/>
      <c r="RSI9" s="572"/>
      <c r="RSJ9" s="573"/>
      <c r="RSK9" s="571"/>
      <c r="RSL9" s="572"/>
      <c r="RSM9" s="572"/>
      <c r="RSN9" s="572"/>
      <c r="RSO9" s="572"/>
      <c r="RSP9" s="573"/>
      <c r="RSQ9" s="571"/>
      <c r="RSR9" s="572"/>
      <c r="RSS9" s="572"/>
      <c r="RST9" s="572"/>
      <c r="RSU9" s="572"/>
      <c r="RSV9" s="573"/>
      <c r="RSW9" s="571"/>
      <c r="RSX9" s="572"/>
      <c r="RSY9" s="572"/>
      <c r="RSZ9" s="572"/>
      <c r="RTA9" s="572"/>
      <c r="RTB9" s="573"/>
      <c r="RTC9" s="571"/>
      <c r="RTD9" s="572"/>
      <c r="RTE9" s="572"/>
      <c r="RTF9" s="572"/>
      <c r="RTG9" s="572"/>
      <c r="RTH9" s="573"/>
      <c r="RTI9" s="571"/>
      <c r="RTJ9" s="572"/>
      <c r="RTK9" s="572"/>
      <c r="RTL9" s="572"/>
      <c r="RTM9" s="572"/>
      <c r="RTN9" s="573"/>
      <c r="RTO9" s="571"/>
      <c r="RTP9" s="572"/>
      <c r="RTQ9" s="572"/>
      <c r="RTR9" s="572"/>
      <c r="RTS9" s="572"/>
      <c r="RTT9" s="573"/>
      <c r="RTU9" s="571"/>
      <c r="RTV9" s="572"/>
      <c r="RTW9" s="572"/>
      <c r="RTX9" s="572"/>
      <c r="RTY9" s="572"/>
      <c r="RTZ9" s="573"/>
      <c r="RUA9" s="571"/>
      <c r="RUB9" s="572"/>
      <c r="RUC9" s="572"/>
      <c r="RUD9" s="572"/>
      <c r="RUE9" s="572"/>
      <c r="RUF9" s="573"/>
      <c r="RUG9" s="571"/>
      <c r="RUH9" s="572"/>
      <c r="RUI9" s="572"/>
      <c r="RUJ9" s="572"/>
      <c r="RUK9" s="572"/>
      <c r="RUL9" s="573"/>
      <c r="RUM9" s="571"/>
      <c r="RUN9" s="572"/>
      <c r="RUO9" s="572"/>
      <c r="RUP9" s="572"/>
      <c r="RUQ9" s="572"/>
      <c r="RUR9" s="573"/>
      <c r="RUS9" s="571"/>
      <c r="RUT9" s="572"/>
      <c r="RUU9" s="572"/>
      <c r="RUV9" s="572"/>
      <c r="RUW9" s="572"/>
      <c r="RUX9" s="573"/>
      <c r="RUY9" s="571"/>
      <c r="RUZ9" s="572"/>
      <c r="RVA9" s="572"/>
      <c r="RVB9" s="572"/>
      <c r="RVC9" s="572"/>
      <c r="RVD9" s="573"/>
      <c r="RVE9" s="571"/>
      <c r="RVF9" s="572"/>
      <c r="RVG9" s="572"/>
      <c r="RVH9" s="572"/>
      <c r="RVI9" s="572"/>
      <c r="RVJ9" s="573"/>
      <c r="RVK9" s="571"/>
      <c r="RVL9" s="572"/>
      <c r="RVM9" s="572"/>
      <c r="RVN9" s="572"/>
      <c r="RVO9" s="572"/>
      <c r="RVP9" s="573"/>
      <c r="RVQ9" s="571"/>
      <c r="RVR9" s="572"/>
      <c r="RVS9" s="572"/>
      <c r="RVT9" s="572"/>
      <c r="RVU9" s="572"/>
      <c r="RVV9" s="573"/>
      <c r="RVW9" s="571"/>
      <c r="RVX9" s="572"/>
      <c r="RVY9" s="572"/>
      <c r="RVZ9" s="572"/>
      <c r="RWA9" s="572"/>
      <c r="RWB9" s="573"/>
      <c r="RWC9" s="571"/>
      <c r="RWD9" s="572"/>
      <c r="RWE9" s="572"/>
      <c r="RWF9" s="572"/>
      <c r="RWG9" s="572"/>
      <c r="RWH9" s="573"/>
      <c r="RWI9" s="571"/>
      <c r="RWJ9" s="572"/>
      <c r="RWK9" s="572"/>
      <c r="RWL9" s="572"/>
      <c r="RWM9" s="572"/>
      <c r="RWN9" s="573"/>
      <c r="RWO9" s="571"/>
      <c r="RWP9" s="572"/>
      <c r="RWQ9" s="572"/>
      <c r="RWR9" s="572"/>
      <c r="RWS9" s="572"/>
      <c r="RWT9" s="573"/>
      <c r="RWU9" s="571"/>
      <c r="RWV9" s="572"/>
      <c r="RWW9" s="572"/>
      <c r="RWX9" s="572"/>
      <c r="RWY9" s="572"/>
      <c r="RWZ9" s="573"/>
      <c r="RXA9" s="571"/>
      <c r="RXB9" s="572"/>
      <c r="RXC9" s="572"/>
      <c r="RXD9" s="572"/>
      <c r="RXE9" s="572"/>
      <c r="RXF9" s="573"/>
      <c r="RXG9" s="571"/>
      <c r="RXH9" s="572"/>
      <c r="RXI9" s="572"/>
      <c r="RXJ9" s="572"/>
      <c r="RXK9" s="572"/>
      <c r="RXL9" s="573"/>
      <c r="RXM9" s="571"/>
      <c r="RXN9" s="572"/>
      <c r="RXO9" s="572"/>
      <c r="RXP9" s="572"/>
      <c r="RXQ9" s="572"/>
      <c r="RXR9" s="573"/>
      <c r="RXS9" s="571"/>
      <c r="RXT9" s="572"/>
      <c r="RXU9" s="572"/>
      <c r="RXV9" s="572"/>
      <c r="RXW9" s="572"/>
      <c r="RXX9" s="573"/>
      <c r="RXY9" s="571"/>
      <c r="RXZ9" s="572"/>
      <c r="RYA9" s="572"/>
      <c r="RYB9" s="572"/>
      <c r="RYC9" s="572"/>
      <c r="RYD9" s="573"/>
      <c r="RYE9" s="571"/>
      <c r="RYF9" s="572"/>
      <c r="RYG9" s="572"/>
      <c r="RYH9" s="572"/>
      <c r="RYI9" s="572"/>
      <c r="RYJ9" s="573"/>
      <c r="RYK9" s="571"/>
      <c r="RYL9" s="572"/>
      <c r="RYM9" s="572"/>
      <c r="RYN9" s="572"/>
      <c r="RYO9" s="572"/>
      <c r="RYP9" s="573"/>
      <c r="RYQ9" s="571"/>
      <c r="RYR9" s="572"/>
      <c r="RYS9" s="572"/>
      <c r="RYT9" s="572"/>
      <c r="RYU9" s="572"/>
      <c r="RYV9" s="573"/>
      <c r="RYW9" s="571"/>
      <c r="RYX9" s="572"/>
      <c r="RYY9" s="572"/>
      <c r="RYZ9" s="572"/>
      <c r="RZA9" s="572"/>
      <c r="RZB9" s="573"/>
      <c r="RZC9" s="571"/>
      <c r="RZD9" s="572"/>
      <c r="RZE9" s="572"/>
      <c r="RZF9" s="572"/>
      <c r="RZG9" s="572"/>
      <c r="RZH9" s="573"/>
      <c r="RZI9" s="571"/>
      <c r="RZJ9" s="572"/>
      <c r="RZK9" s="572"/>
      <c r="RZL9" s="572"/>
      <c r="RZM9" s="572"/>
      <c r="RZN9" s="573"/>
      <c r="RZO9" s="571"/>
      <c r="RZP9" s="572"/>
      <c r="RZQ9" s="572"/>
      <c r="RZR9" s="572"/>
      <c r="RZS9" s="572"/>
      <c r="RZT9" s="573"/>
      <c r="RZU9" s="571"/>
      <c r="RZV9" s="572"/>
      <c r="RZW9" s="572"/>
      <c r="RZX9" s="572"/>
      <c r="RZY9" s="572"/>
      <c r="RZZ9" s="573"/>
      <c r="SAA9" s="571"/>
      <c r="SAB9" s="572"/>
      <c r="SAC9" s="572"/>
      <c r="SAD9" s="572"/>
      <c r="SAE9" s="572"/>
      <c r="SAF9" s="573"/>
      <c r="SAG9" s="571"/>
      <c r="SAH9" s="572"/>
      <c r="SAI9" s="572"/>
      <c r="SAJ9" s="572"/>
      <c r="SAK9" s="572"/>
      <c r="SAL9" s="573"/>
      <c r="SAM9" s="571"/>
      <c r="SAN9" s="572"/>
      <c r="SAO9" s="572"/>
      <c r="SAP9" s="572"/>
      <c r="SAQ9" s="572"/>
      <c r="SAR9" s="573"/>
      <c r="SAS9" s="571"/>
      <c r="SAT9" s="572"/>
      <c r="SAU9" s="572"/>
      <c r="SAV9" s="572"/>
      <c r="SAW9" s="572"/>
      <c r="SAX9" s="573"/>
      <c r="SAY9" s="571"/>
      <c r="SAZ9" s="572"/>
      <c r="SBA9" s="572"/>
      <c r="SBB9" s="572"/>
      <c r="SBC9" s="572"/>
      <c r="SBD9" s="573"/>
      <c r="SBE9" s="571"/>
      <c r="SBF9" s="572"/>
      <c r="SBG9" s="572"/>
      <c r="SBH9" s="572"/>
      <c r="SBI9" s="572"/>
      <c r="SBJ9" s="573"/>
      <c r="SBK9" s="571"/>
      <c r="SBL9" s="572"/>
      <c r="SBM9" s="572"/>
      <c r="SBN9" s="572"/>
      <c r="SBO9" s="572"/>
      <c r="SBP9" s="573"/>
      <c r="SBQ9" s="571"/>
      <c r="SBR9" s="572"/>
      <c r="SBS9" s="572"/>
      <c r="SBT9" s="572"/>
      <c r="SBU9" s="572"/>
      <c r="SBV9" s="573"/>
      <c r="SBW9" s="571"/>
      <c r="SBX9" s="572"/>
      <c r="SBY9" s="572"/>
      <c r="SBZ9" s="572"/>
      <c r="SCA9" s="572"/>
      <c r="SCB9" s="573"/>
      <c r="SCC9" s="571"/>
      <c r="SCD9" s="572"/>
      <c r="SCE9" s="572"/>
      <c r="SCF9" s="572"/>
      <c r="SCG9" s="572"/>
      <c r="SCH9" s="573"/>
      <c r="SCI9" s="571"/>
      <c r="SCJ9" s="572"/>
      <c r="SCK9" s="572"/>
      <c r="SCL9" s="572"/>
      <c r="SCM9" s="572"/>
      <c r="SCN9" s="573"/>
      <c r="SCO9" s="571"/>
      <c r="SCP9" s="572"/>
      <c r="SCQ9" s="572"/>
      <c r="SCR9" s="572"/>
      <c r="SCS9" s="572"/>
      <c r="SCT9" s="573"/>
      <c r="SCU9" s="571"/>
      <c r="SCV9" s="572"/>
      <c r="SCW9" s="572"/>
      <c r="SCX9" s="572"/>
      <c r="SCY9" s="572"/>
      <c r="SCZ9" s="573"/>
      <c r="SDA9" s="571"/>
      <c r="SDB9" s="572"/>
      <c r="SDC9" s="572"/>
      <c r="SDD9" s="572"/>
      <c r="SDE9" s="572"/>
      <c r="SDF9" s="573"/>
      <c r="SDG9" s="571"/>
      <c r="SDH9" s="572"/>
      <c r="SDI9" s="572"/>
      <c r="SDJ9" s="572"/>
      <c r="SDK9" s="572"/>
      <c r="SDL9" s="573"/>
      <c r="SDM9" s="571"/>
      <c r="SDN9" s="572"/>
      <c r="SDO9" s="572"/>
      <c r="SDP9" s="572"/>
      <c r="SDQ9" s="572"/>
      <c r="SDR9" s="573"/>
      <c r="SDS9" s="571"/>
      <c r="SDT9" s="572"/>
      <c r="SDU9" s="572"/>
      <c r="SDV9" s="572"/>
      <c r="SDW9" s="572"/>
      <c r="SDX9" s="573"/>
      <c r="SDY9" s="571"/>
      <c r="SDZ9" s="572"/>
      <c r="SEA9" s="572"/>
      <c r="SEB9" s="572"/>
      <c r="SEC9" s="572"/>
      <c r="SED9" s="573"/>
      <c r="SEE9" s="571"/>
      <c r="SEF9" s="572"/>
      <c r="SEG9" s="572"/>
      <c r="SEH9" s="572"/>
      <c r="SEI9" s="572"/>
      <c r="SEJ9" s="573"/>
      <c r="SEK9" s="571"/>
      <c r="SEL9" s="572"/>
      <c r="SEM9" s="572"/>
      <c r="SEN9" s="572"/>
      <c r="SEO9" s="572"/>
      <c r="SEP9" s="573"/>
      <c r="SEQ9" s="571"/>
      <c r="SER9" s="572"/>
      <c r="SES9" s="572"/>
      <c r="SET9" s="572"/>
      <c r="SEU9" s="572"/>
      <c r="SEV9" s="573"/>
      <c r="SEW9" s="571"/>
      <c r="SEX9" s="572"/>
      <c r="SEY9" s="572"/>
      <c r="SEZ9" s="572"/>
      <c r="SFA9" s="572"/>
      <c r="SFB9" s="573"/>
      <c r="SFC9" s="571"/>
      <c r="SFD9" s="572"/>
      <c r="SFE9" s="572"/>
      <c r="SFF9" s="572"/>
      <c r="SFG9" s="572"/>
      <c r="SFH9" s="573"/>
      <c r="SFI9" s="571"/>
      <c r="SFJ9" s="572"/>
      <c r="SFK9" s="572"/>
      <c r="SFL9" s="572"/>
      <c r="SFM9" s="572"/>
      <c r="SFN9" s="573"/>
      <c r="SFO9" s="571"/>
      <c r="SFP9" s="572"/>
      <c r="SFQ9" s="572"/>
      <c r="SFR9" s="572"/>
      <c r="SFS9" s="572"/>
      <c r="SFT9" s="573"/>
      <c r="SFU9" s="571"/>
      <c r="SFV9" s="572"/>
      <c r="SFW9" s="572"/>
      <c r="SFX9" s="572"/>
      <c r="SFY9" s="572"/>
      <c r="SFZ9" s="573"/>
      <c r="SGA9" s="571"/>
      <c r="SGB9" s="572"/>
      <c r="SGC9" s="572"/>
      <c r="SGD9" s="572"/>
      <c r="SGE9" s="572"/>
      <c r="SGF9" s="573"/>
      <c r="SGG9" s="571"/>
      <c r="SGH9" s="572"/>
      <c r="SGI9" s="572"/>
      <c r="SGJ9" s="572"/>
      <c r="SGK9" s="572"/>
      <c r="SGL9" s="573"/>
      <c r="SGM9" s="571"/>
      <c r="SGN9" s="572"/>
      <c r="SGO9" s="572"/>
      <c r="SGP9" s="572"/>
      <c r="SGQ9" s="572"/>
      <c r="SGR9" s="573"/>
      <c r="SGS9" s="571"/>
      <c r="SGT9" s="572"/>
      <c r="SGU9" s="572"/>
      <c r="SGV9" s="572"/>
      <c r="SGW9" s="572"/>
      <c r="SGX9" s="573"/>
      <c r="SGY9" s="571"/>
      <c r="SGZ9" s="572"/>
      <c r="SHA9" s="572"/>
      <c r="SHB9" s="572"/>
      <c r="SHC9" s="572"/>
      <c r="SHD9" s="573"/>
      <c r="SHE9" s="571"/>
      <c r="SHF9" s="572"/>
      <c r="SHG9" s="572"/>
      <c r="SHH9" s="572"/>
      <c r="SHI9" s="572"/>
      <c r="SHJ9" s="573"/>
      <c r="SHK9" s="571"/>
      <c r="SHL9" s="572"/>
      <c r="SHM9" s="572"/>
      <c r="SHN9" s="572"/>
      <c r="SHO9" s="572"/>
      <c r="SHP9" s="573"/>
      <c r="SHQ9" s="571"/>
      <c r="SHR9" s="572"/>
      <c r="SHS9" s="572"/>
      <c r="SHT9" s="572"/>
      <c r="SHU9" s="572"/>
      <c r="SHV9" s="573"/>
      <c r="SHW9" s="571"/>
      <c r="SHX9" s="572"/>
      <c r="SHY9" s="572"/>
      <c r="SHZ9" s="572"/>
      <c r="SIA9" s="572"/>
      <c r="SIB9" s="573"/>
      <c r="SIC9" s="571"/>
      <c r="SID9" s="572"/>
      <c r="SIE9" s="572"/>
      <c r="SIF9" s="572"/>
      <c r="SIG9" s="572"/>
      <c r="SIH9" s="573"/>
      <c r="SII9" s="571"/>
      <c r="SIJ9" s="572"/>
      <c r="SIK9" s="572"/>
      <c r="SIL9" s="572"/>
      <c r="SIM9" s="572"/>
      <c r="SIN9" s="573"/>
      <c r="SIO9" s="571"/>
      <c r="SIP9" s="572"/>
      <c r="SIQ9" s="572"/>
      <c r="SIR9" s="572"/>
      <c r="SIS9" s="572"/>
      <c r="SIT9" s="573"/>
      <c r="SIU9" s="571"/>
      <c r="SIV9" s="572"/>
      <c r="SIW9" s="572"/>
      <c r="SIX9" s="572"/>
      <c r="SIY9" s="572"/>
      <c r="SIZ9" s="573"/>
      <c r="SJA9" s="571"/>
      <c r="SJB9" s="572"/>
      <c r="SJC9" s="572"/>
      <c r="SJD9" s="572"/>
      <c r="SJE9" s="572"/>
      <c r="SJF9" s="573"/>
      <c r="SJG9" s="571"/>
      <c r="SJH9" s="572"/>
      <c r="SJI9" s="572"/>
      <c r="SJJ9" s="572"/>
      <c r="SJK9" s="572"/>
      <c r="SJL9" s="573"/>
      <c r="SJM9" s="571"/>
      <c r="SJN9" s="572"/>
      <c r="SJO9" s="572"/>
      <c r="SJP9" s="572"/>
      <c r="SJQ9" s="572"/>
      <c r="SJR9" s="573"/>
      <c r="SJS9" s="571"/>
      <c r="SJT9" s="572"/>
      <c r="SJU9" s="572"/>
      <c r="SJV9" s="572"/>
      <c r="SJW9" s="572"/>
      <c r="SJX9" s="573"/>
      <c r="SJY9" s="571"/>
      <c r="SJZ9" s="572"/>
      <c r="SKA9" s="572"/>
      <c r="SKB9" s="572"/>
      <c r="SKC9" s="572"/>
      <c r="SKD9" s="573"/>
      <c r="SKE9" s="571"/>
      <c r="SKF9" s="572"/>
      <c r="SKG9" s="572"/>
      <c r="SKH9" s="572"/>
      <c r="SKI9" s="572"/>
      <c r="SKJ9" s="573"/>
      <c r="SKK9" s="571"/>
      <c r="SKL9" s="572"/>
      <c r="SKM9" s="572"/>
      <c r="SKN9" s="572"/>
      <c r="SKO9" s="572"/>
      <c r="SKP9" s="573"/>
      <c r="SKQ9" s="571"/>
      <c r="SKR9" s="572"/>
      <c r="SKS9" s="572"/>
      <c r="SKT9" s="572"/>
      <c r="SKU9" s="572"/>
      <c r="SKV9" s="573"/>
      <c r="SKW9" s="571"/>
      <c r="SKX9" s="572"/>
      <c r="SKY9" s="572"/>
      <c r="SKZ9" s="572"/>
      <c r="SLA9" s="572"/>
      <c r="SLB9" s="573"/>
      <c r="SLC9" s="571"/>
      <c r="SLD9" s="572"/>
      <c r="SLE9" s="572"/>
      <c r="SLF9" s="572"/>
      <c r="SLG9" s="572"/>
      <c r="SLH9" s="573"/>
      <c r="SLI9" s="571"/>
      <c r="SLJ9" s="572"/>
      <c r="SLK9" s="572"/>
      <c r="SLL9" s="572"/>
      <c r="SLM9" s="572"/>
      <c r="SLN9" s="573"/>
      <c r="SLO9" s="571"/>
      <c r="SLP9" s="572"/>
      <c r="SLQ9" s="572"/>
      <c r="SLR9" s="572"/>
      <c r="SLS9" s="572"/>
      <c r="SLT9" s="573"/>
      <c r="SLU9" s="571"/>
      <c r="SLV9" s="572"/>
      <c r="SLW9" s="572"/>
      <c r="SLX9" s="572"/>
      <c r="SLY9" s="572"/>
      <c r="SLZ9" s="573"/>
      <c r="SMA9" s="571"/>
      <c r="SMB9" s="572"/>
      <c r="SMC9" s="572"/>
      <c r="SMD9" s="572"/>
      <c r="SME9" s="572"/>
      <c r="SMF9" s="573"/>
      <c r="SMG9" s="571"/>
      <c r="SMH9" s="572"/>
      <c r="SMI9" s="572"/>
      <c r="SMJ9" s="572"/>
      <c r="SMK9" s="572"/>
      <c r="SML9" s="573"/>
      <c r="SMM9" s="571"/>
      <c r="SMN9" s="572"/>
      <c r="SMO9" s="572"/>
      <c r="SMP9" s="572"/>
      <c r="SMQ9" s="572"/>
      <c r="SMR9" s="573"/>
      <c r="SMS9" s="571"/>
      <c r="SMT9" s="572"/>
      <c r="SMU9" s="572"/>
      <c r="SMV9" s="572"/>
      <c r="SMW9" s="572"/>
      <c r="SMX9" s="573"/>
      <c r="SMY9" s="571"/>
      <c r="SMZ9" s="572"/>
      <c r="SNA9" s="572"/>
      <c r="SNB9" s="572"/>
      <c r="SNC9" s="572"/>
      <c r="SND9" s="573"/>
      <c r="SNE9" s="571"/>
      <c r="SNF9" s="572"/>
      <c r="SNG9" s="572"/>
      <c r="SNH9" s="572"/>
      <c r="SNI9" s="572"/>
      <c r="SNJ9" s="573"/>
      <c r="SNK9" s="571"/>
      <c r="SNL9" s="572"/>
      <c r="SNM9" s="572"/>
      <c r="SNN9" s="572"/>
      <c r="SNO9" s="572"/>
      <c r="SNP9" s="573"/>
      <c r="SNQ9" s="571"/>
      <c r="SNR9" s="572"/>
      <c r="SNS9" s="572"/>
      <c r="SNT9" s="572"/>
      <c r="SNU9" s="572"/>
      <c r="SNV9" s="573"/>
      <c r="SNW9" s="571"/>
      <c r="SNX9" s="572"/>
      <c r="SNY9" s="572"/>
      <c r="SNZ9" s="572"/>
      <c r="SOA9" s="572"/>
      <c r="SOB9" s="573"/>
      <c r="SOC9" s="571"/>
      <c r="SOD9" s="572"/>
      <c r="SOE9" s="572"/>
      <c r="SOF9" s="572"/>
      <c r="SOG9" s="572"/>
      <c r="SOH9" s="573"/>
      <c r="SOI9" s="571"/>
      <c r="SOJ9" s="572"/>
      <c r="SOK9" s="572"/>
      <c r="SOL9" s="572"/>
      <c r="SOM9" s="572"/>
      <c r="SON9" s="573"/>
      <c r="SOO9" s="571"/>
      <c r="SOP9" s="572"/>
      <c r="SOQ9" s="572"/>
      <c r="SOR9" s="572"/>
      <c r="SOS9" s="572"/>
      <c r="SOT9" s="573"/>
      <c r="SOU9" s="571"/>
      <c r="SOV9" s="572"/>
      <c r="SOW9" s="572"/>
      <c r="SOX9" s="572"/>
      <c r="SOY9" s="572"/>
      <c r="SOZ9" s="573"/>
      <c r="SPA9" s="571"/>
      <c r="SPB9" s="572"/>
      <c r="SPC9" s="572"/>
      <c r="SPD9" s="572"/>
      <c r="SPE9" s="572"/>
      <c r="SPF9" s="573"/>
      <c r="SPG9" s="571"/>
      <c r="SPH9" s="572"/>
      <c r="SPI9" s="572"/>
      <c r="SPJ9" s="572"/>
      <c r="SPK9" s="572"/>
      <c r="SPL9" s="573"/>
      <c r="SPM9" s="571"/>
      <c r="SPN9" s="572"/>
      <c r="SPO9" s="572"/>
      <c r="SPP9" s="572"/>
      <c r="SPQ9" s="572"/>
      <c r="SPR9" s="573"/>
      <c r="SPS9" s="571"/>
      <c r="SPT9" s="572"/>
      <c r="SPU9" s="572"/>
      <c r="SPV9" s="572"/>
      <c r="SPW9" s="572"/>
      <c r="SPX9" s="573"/>
      <c r="SPY9" s="571"/>
      <c r="SPZ9" s="572"/>
      <c r="SQA9" s="572"/>
      <c r="SQB9" s="572"/>
      <c r="SQC9" s="572"/>
      <c r="SQD9" s="573"/>
      <c r="SQE9" s="571"/>
      <c r="SQF9" s="572"/>
      <c r="SQG9" s="572"/>
      <c r="SQH9" s="572"/>
      <c r="SQI9" s="572"/>
      <c r="SQJ9" s="573"/>
      <c r="SQK9" s="571"/>
      <c r="SQL9" s="572"/>
      <c r="SQM9" s="572"/>
      <c r="SQN9" s="572"/>
      <c r="SQO9" s="572"/>
      <c r="SQP9" s="573"/>
      <c r="SQQ9" s="571"/>
      <c r="SQR9" s="572"/>
      <c r="SQS9" s="572"/>
      <c r="SQT9" s="572"/>
      <c r="SQU9" s="572"/>
      <c r="SQV9" s="573"/>
      <c r="SQW9" s="571"/>
      <c r="SQX9" s="572"/>
      <c r="SQY9" s="572"/>
      <c r="SQZ9" s="572"/>
      <c r="SRA9" s="572"/>
      <c r="SRB9" s="573"/>
      <c r="SRC9" s="571"/>
      <c r="SRD9" s="572"/>
      <c r="SRE9" s="572"/>
      <c r="SRF9" s="572"/>
      <c r="SRG9" s="572"/>
      <c r="SRH9" s="573"/>
      <c r="SRI9" s="571"/>
      <c r="SRJ9" s="572"/>
      <c r="SRK9" s="572"/>
      <c r="SRL9" s="572"/>
      <c r="SRM9" s="572"/>
      <c r="SRN9" s="573"/>
      <c r="SRO9" s="571"/>
      <c r="SRP9" s="572"/>
      <c r="SRQ9" s="572"/>
      <c r="SRR9" s="572"/>
      <c r="SRS9" s="572"/>
      <c r="SRT9" s="573"/>
      <c r="SRU9" s="571"/>
      <c r="SRV9" s="572"/>
      <c r="SRW9" s="572"/>
      <c r="SRX9" s="572"/>
      <c r="SRY9" s="572"/>
      <c r="SRZ9" s="573"/>
      <c r="SSA9" s="571"/>
      <c r="SSB9" s="572"/>
      <c r="SSC9" s="572"/>
      <c r="SSD9" s="572"/>
      <c r="SSE9" s="572"/>
      <c r="SSF9" s="573"/>
      <c r="SSG9" s="571"/>
      <c r="SSH9" s="572"/>
      <c r="SSI9" s="572"/>
      <c r="SSJ9" s="572"/>
      <c r="SSK9" s="572"/>
      <c r="SSL9" s="573"/>
      <c r="SSM9" s="571"/>
      <c r="SSN9" s="572"/>
      <c r="SSO9" s="572"/>
      <c r="SSP9" s="572"/>
      <c r="SSQ9" s="572"/>
      <c r="SSR9" s="573"/>
      <c r="SSS9" s="571"/>
      <c r="SST9" s="572"/>
      <c r="SSU9" s="572"/>
      <c r="SSV9" s="572"/>
      <c r="SSW9" s="572"/>
      <c r="SSX9" s="573"/>
      <c r="SSY9" s="571"/>
      <c r="SSZ9" s="572"/>
      <c r="STA9" s="572"/>
      <c r="STB9" s="572"/>
      <c r="STC9" s="572"/>
      <c r="STD9" s="573"/>
      <c r="STE9" s="571"/>
      <c r="STF9" s="572"/>
      <c r="STG9" s="572"/>
      <c r="STH9" s="572"/>
      <c r="STI9" s="572"/>
      <c r="STJ9" s="573"/>
      <c r="STK9" s="571"/>
      <c r="STL9" s="572"/>
      <c r="STM9" s="572"/>
      <c r="STN9" s="572"/>
      <c r="STO9" s="572"/>
      <c r="STP9" s="573"/>
      <c r="STQ9" s="571"/>
      <c r="STR9" s="572"/>
      <c r="STS9" s="572"/>
      <c r="STT9" s="572"/>
      <c r="STU9" s="572"/>
      <c r="STV9" s="573"/>
      <c r="STW9" s="571"/>
      <c r="STX9" s="572"/>
      <c r="STY9" s="572"/>
      <c r="STZ9" s="572"/>
      <c r="SUA9" s="572"/>
      <c r="SUB9" s="573"/>
      <c r="SUC9" s="571"/>
      <c r="SUD9" s="572"/>
      <c r="SUE9" s="572"/>
      <c r="SUF9" s="572"/>
      <c r="SUG9" s="572"/>
      <c r="SUH9" s="573"/>
      <c r="SUI9" s="571"/>
      <c r="SUJ9" s="572"/>
      <c r="SUK9" s="572"/>
      <c r="SUL9" s="572"/>
      <c r="SUM9" s="572"/>
      <c r="SUN9" s="573"/>
      <c r="SUO9" s="571"/>
      <c r="SUP9" s="572"/>
      <c r="SUQ9" s="572"/>
      <c r="SUR9" s="572"/>
      <c r="SUS9" s="572"/>
      <c r="SUT9" s="573"/>
      <c r="SUU9" s="571"/>
      <c r="SUV9" s="572"/>
      <c r="SUW9" s="572"/>
      <c r="SUX9" s="572"/>
      <c r="SUY9" s="572"/>
      <c r="SUZ9" s="573"/>
      <c r="SVA9" s="571"/>
      <c r="SVB9" s="572"/>
      <c r="SVC9" s="572"/>
      <c r="SVD9" s="572"/>
      <c r="SVE9" s="572"/>
      <c r="SVF9" s="573"/>
      <c r="SVG9" s="571"/>
      <c r="SVH9" s="572"/>
      <c r="SVI9" s="572"/>
      <c r="SVJ9" s="572"/>
      <c r="SVK9" s="572"/>
      <c r="SVL9" s="573"/>
      <c r="SVM9" s="571"/>
      <c r="SVN9" s="572"/>
      <c r="SVO9" s="572"/>
      <c r="SVP9" s="572"/>
      <c r="SVQ9" s="572"/>
      <c r="SVR9" s="573"/>
      <c r="SVS9" s="571"/>
      <c r="SVT9" s="572"/>
      <c r="SVU9" s="572"/>
      <c r="SVV9" s="572"/>
      <c r="SVW9" s="572"/>
      <c r="SVX9" s="573"/>
      <c r="SVY9" s="571"/>
      <c r="SVZ9" s="572"/>
      <c r="SWA9" s="572"/>
      <c r="SWB9" s="572"/>
      <c r="SWC9" s="572"/>
      <c r="SWD9" s="573"/>
      <c r="SWE9" s="571"/>
      <c r="SWF9" s="572"/>
      <c r="SWG9" s="572"/>
      <c r="SWH9" s="572"/>
      <c r="SWI9" s="572"/>
      <c r="SWJ9" s="573"/>
      <c r="SWK9" s="571"/>
      <c r="SWL9" s="572"/>
      <c r="SWM9" s="572"/>
      <c r="SWN9" s="572"/>
      <c r="SWO9" s="572"/>
      <c r="SWP9" s="573"/>
      <c r="SWQ9" s="571"/>
      <c r="SWR9" s="572"/>
      <c r="SWS9" s="572"/>
      <c r="SWT9" s="572"/>
      <c r="SWU9" s="572"/>
      <c r="SWV9" s="573"/>
      <c r="SWW9" s="571"/>
      <c r="SWX9" s="572"/>
      <c r="SWY9" s="572"/>
      <c r="SWZ9" s="572"/>
      <c r="SXA9" s="572"/>
      <c r="SXB9" s="573"/>
      <c r="SXC9" s="571"/>
      <c r="SXD9" s="572"/>
      <c r="SXE9" s="572"/>
      <c r="SXF9" s="572"/>
      <c r="SXG9" s="572"/>
      <c r="SXH9" s="573"/>
      <c r="SXI9" s="571"/>
      <c r="SXJ9" s="572"/>
      <c r="SXK9" s="572"/>
      <c r="SXL9" s="572"/>
      <c r="SXM9" s="572"/>
      <c r="SXN9" s="573"/>
      <c r="SXO9" s="571"/>
      <c r="SXP9" s="572"/>
      <c r="SXQ9" s="572"/>
      <c r="SXR9" s="572"/>
      <c r="SXS9" s="572"/>
      <c r="SXT9" s="573"/>
      <c r="SXU9" s="571"/>
      <c r="SXV9" s="572"/>
      <c r="SXW9" s="572"/>
      <c r="SXX9" s="572"/>
      <c r="SXY9" s="572"/>
      <c r="SXZ9" s="573"/>
      <c r="SYA9" s="571"/>
      <c r="SYB9" s="572"/>
      <c r="SYC9" s="572"/>
      <c r="SYD9" s="572"/>
      <c r="SYE9" s="572"/>
      <c r="SYF9" s="573"/>
      <c r="SYG9" s="571"/>
      <c r="SYH9" s="572"/>
      <c r="SYI9" s="572"/>
      <c r="SYJ9" s="572"/>
      <c r="SYK9" s="572"/>
      <c r="SYL9" s="573"/>
      <c r="SYM9" s="571"/>
      <c r="SYN9" s="572"/>
      <c r="SYO9" s="572"/>
      <c r="SYP9" s="572"/>
      <c r="SYQ9" s="572"/>
      <c r="SYR9" s="573"/>
      <c r="SYS9" s="571"/>
      <c r="SYT9" s="572"/>
      <c r="SYU9" s="572"/>
      <c r="SYV9" s="572"/>
      <c r="SYW9" s="572"/>
      <c r="SYX9" s="573"/>
      <c r="SYY9" s="571"/>
      <c r="SYZ9" s="572"/>
      <c r="SZA9" s="572"/>
      <c r="SZB9" s="572"/>
      <c r="SZC9" s="572"/>
      <c r="SZD9" s="573"/>
      <c r="SZE9" s="571"/>
      <c r="SZF9" s="572"/>
      <c r="SZG9" s="572"/>
      <c r="SZH9" s="572"/>
      <c r="SZI9" s="572"/>
      <c r="SZJ9" s="573"/>
      <c r="SZK9" s="571"/>
      <c r="SZL9" s="572"/>
      <c r="SZM9" s="572"/>
      <c r="SZN9" s="572"/>
      <c r="SZO9" s="572"/>
      <c r="SZP9" s="573"/>
      <c r="SZQ9" s="571"/>
      <c r="SZR9" s="572"/>
      <c r="SZS9" s="572"/>
      <c r="SZT9" s="572"/>
      <c r="SZU9" s="572"/>
      <c r="SZV9" s="573"/>
      <c r="SZW9" s="571"/>
      <c r="SZX9" s="572"/>
      <c r="SZY9" s="572"/>
      <c r="SZZ9" s="572"/>
      <c r="TAA9" s="572"/>
      <c r="TAB9" s="573"/>
      <c r="TAC9" s="571"/>
      <c r="TAD9" s="572"/>
      <c r="TAE9" s="572"/>
      <c r="TAF9" s="572"/>
      <c r="TAG9" s="572"/>
      <c r="TAH9" s="573"/>
      <c r="TAI9" s="571"/>
      <c r="TAJ9" s="572"/>
      <c r="TAK9" s="572"/>
      <c r="TAL9" s="572"/>
      <c r="TAM9" s="572"/>
      <c r="TAN9" s="573"/>
      <c r="TAO9" s="571"/>
      <c r="TAP9" s="572"/>
      <c r="TAQ9" s="572"/>
      <c r="TAR9" s="572"/>
      <c r="TAS9" s="572"/>
      <c r="TAT9" s="573"/>
      <c r="TAU9" s="571"/>
      <c r="TAV9" s="572"/>
      <c r="TAW9" s="572"/>
      <c r="TAX9" s="572"/>
      <c r="TAY9" s="572"/>
      <c r="TAZ9" s="573"/>
      <c r="TBA9" s="571"/>
      <c r="TBB9" s="572"/>
      <c r="TBC9" s="572"/>
      <c r="TBD9" s="572"/>
      <c r="TBE9" s="572"/>
      <c r="TBF9" s="573"/>
      <c r="TBG9" s="571"/>
      <c r="TBH9" s="572"/>
      <c r="TBI9" s="572"/>
      <c r="TBJ9" s="572"/>
      <c r="TBK9" s="572"/>
      <c r="TBL9" s="573"/>
      <c r="TBM9" s="571"/>
      <c r="TBN9" s="572"/>
      <c r="TBO9" s="572"/>
      <c r="TBP9" s="572"/>
      <c r="TBQ9" s="572"/>
      <c r="TBR9" s="573"/>
      <c r="TBS9" s="571"/>
      <c r="TBT9" s="572"/>
      <c r="TBU9" s="572"/>
      <c r="TBV9" s="572"/>
      <c r="TBW9" s="572"/>
      <c r="TBX9" s="573"/>
      <c r="TBY9" s="571"/>
      <c r="TBZ9" s="572"/>
      <c r="TCA9" s="572"/>
      <c r="TCB9" s="572"/>
      <c r="TCC9" s="572"/>
      <c r="TCD9" s="573"/>
      <c r="TCE9" s="571"/>
      <c r="TCF9" s="572"/>
      <c r="TCG9" s="572"/>
      <c r="TCH9" s="572"/>
      <c r="TCI9" s="572"/>
      <c r="TCJ9" s="573"/>
      <c r="TCK9" s="571"/>
      <c r="TCL9" s="572"/>
      <c r="TCM9" s="572"/>
      <c r="TCN9" s="572"/>
      <c r="TCO9" s="572"/>
      <c r="TCP9" s="573"/>
      <c r="TCQ9" s="571"/>
      <c r="TCR9" s="572"/>
      <c r="TCS9" s="572"/>
      <c r="TCT9" s="572"/>
      <c r="TCU9" s="572"/>
      <c r="TCV9" s="573"/>
      <c r="TCW9" s="571"/>
      <c r="TCX9" s="572"/>
      <c r="TCY9" s="572"/>
      <c r="TCZ9" s="572"/>
      <c r="TDA9" s="572"/>
      <c r="TDB9" s="573"/>
      <c r="TDC9" s="571"/>
      <c r="TDD9" s="572"/>
      <c r="TDE9" s="572"/>
      <c r="TDF9" s="572"/>
      <c r="TDG9" s="572"/>
      <c r="TDH9" s="573"/>
      <c r="TDI9" s="571"/>
      <c r="TDJ9" s="572"/>
      <c r="TDK9" s="572"/>
      <c r="TDL9" s="572"/>
      <c r="TDM9" s="572"/>
      <c r="TDN9" s="573"/>
      <c r="TDO9" s="571"/>
      <c r="TDP9" s="572"/>
      <c r="TDQ9" s="572"/>
      <c r="TDR9" s="572"/>
      <c r="TDS9" s="572"/>
      <c r="TDT9" s="573"/>
      <c r="TDU9" s="571"/>
      <c r="TDV9" s="572"/>
      <c r="TDW9" s="572"/>
      <c r="TDX9" s="572"/>
      <c r="TDY9" s="572"/>
      <c r="TDZ9" s="573"/>
      <c r="TEA9" s="571"/>
      <c r="TEB9" s="572"/>
      <c r="TEC9" s="572"/>
      <c r="TED9" s="572"/>
      <c r="TEE9" s="572"/>
      <c r="TEF9" s="573"/>
      <c r="TEG9" s="571"/>
      <c r="TEH9" s="572"/>
      <c r="TEI9" s="572"/>
      <c r="TEJ9" s="572"/>
      <c r="TEK9" s="572"/>
      <c r="TEL9" s="573"/>
      <c r="TEM9" s="571"/>
      <c r="TEN9" s="572"/>
      <c r="TEO9" s="572"/>
      <c r="TEP9" s="572"/>
      <c r="TEQ9" s="572"/>
      <c r="TER9" s="573"/>
      <c r="TES9" s="571"/>
      <c r="TET9" s="572"/>
      <c r="TEU9" s="572"/>
      <c r="TEV9" s="572"/>
      <c r="TEW9" s="572"/>
      <c r="TEX9" s="573"/>
      <c r="TEY9" s="571"/>
      <c r="TEZ9" s="572"/>
      <c r="TFA9" s="572"/>
      <c r="TFB9" s="572"/>
      <c r="TFC9" s="572"/>
      <c r="TFD9" s="573"/>
      <c r="TFE9" s="571"/>
      <c r="TFF9" s="572"/>
      <c r="TFG9" s="572"/>
      <c r="TFH9" s="572"/>
      <c r="TFI9" s="572"/>
      <c r="TFJ9" s="573"/>
      <c r="TFK9" s="571"/>
      <c r="TFL9" s="572"/>
      <c r="TFM9" s="572"/>
      <c r="TFN9" s="572"/>
      <c r="TFO9" s="572"/>
      <c r="TFP9" s="573"/>
      <c r="TFQ9" s="571"/>
      <c r="TFR9" s="572"/>
      <c r="TFS9" s="572"/>
      <c r="TFT9" s="572"/>
      <c r="TFU9" s="572"/>
      <c r="TFV9" s="573"/>
      <c r="TFW9" s="571"/>
      <c r="TFX9" s="572"/>
      <c r="TFY9" s="572"/>
      <c r="TFZ9" s="572"/>
      <c r="TGA9" s="572"/>
      <c r="TGB9" s="573"/>
      <c r="TGC9" s="571"/>
      <c r="TGD9" s="572"/>
      <c r="TGE9" s="572"/>
      <c r="TGF9" s="572"/>
      <c r="TGG9" s="572"/>
      <c r="TGH9" s="573"/>
      <c r="TGI9" s="571"/>
      <c r="TGJ9" s="572"/>
      <c r="TGK9" s="572"/>
      <c r="TGL9" s="572"/>
      <c r="TGM9" s="572"/>
      <c r="TGN9" s="573"/>
      <c r="TGO9" s="571"/>
      <c r="TGP9" s="572"/>
      <c r="TGQ9" s="572"/>
      <c r="TGR9" s="572"/>
      <c r="TGS9" s="572"/>
      <c r="TGT9" s="573"/>
      <c r="TGU9" s="571"/>
      <c r="TGV9" s="572"/>
      <c r="TGW9" s="572"/>
      <c r="TGX9" s="572"/>
      <c r="TGY9" s="572"/>
      <c r="TGZ9" s="573"/>
      <c r="THA9" s="571"/>
      <c r="THB9" s="572"/>
      <c r="THC9" s="572"/>
      <c r="THD9" s="572"/>
      <c r="THE9" s="572"/>
      <c r="THF9" s="573"/>
      <c r="THG9" s="571"/>
      <c r="THH9" s="572"/>
      <c r="THI9" s="572"/>
      <c r="THJ9" s="572"/>
      <c r="THK9" s="572"/>
      <c r="THL9" s="573"/>
      <c r="THM9" s="571"/>
      <c r="THN9" s="572"/>
      <c r="THO9" s="572"/>
      <c r="THP9" s="572"/>
      <c r="THQ9" s="572"/>
      <c r="THR9" s="573"/>
      <c r="THS9" s="571"/>
      <c r="THT9" s="572"/>
      <c r="THU9" s="572"/>
      <c r="THV9" s="572"/>
      <c r="THW9" s="572"/>
      <c r="THX9" s="573"/>
      <c r="THY9" s="571"/>
      <c r="THZ9" s="572"/>
      <c r="TIA9" s="572"/>
      <c r="TIB9" s="572"/>
      <c r="TIC9" s="572"/>
      <c r="TID9" s="573"/>
      <c r="TIE9" s="571"/>
      <c r="TIF9" s="572"/>
      <c r="TIG9" s="572"/>
      <c r="TIH9" s="572"/>
      <c r="TII9" s="572"/>
      <c r="TIJ9" s="573"/>
      <c r="TIK9" s="571"/>
      <c r="TIL9" s="572"/>
      <c r="TIM9" s="572"/>
      <c r="TIN9" s="572"/>
      <c r="TIO9" s="572"/>
      <c r="TIP9" s="573"/>
      <c r="TIQ9" s="571"/>
      <c r="TIR9" s="572"/>
      <c r="TIS9" s="572"/>
      <c r="TIT9" s="572"/>
      <c r="TIU9" s="572"/>
      <c r="TIV9" s="573"/>
      <c r="TIW9" s="571"/>
      <c r="TIX9" s="572"/>
      <c r="TIY9" s="572"/>
      <c r="TIZ9" s="572"/>
      <c r="TJA9" s="572"/>
      <c r="TJB9" s="573"/>
      <c r="TJC9" s="571"/>
      <c r="TJD9" s="572"/>
      <c r="TJE9" s="572"/>
      <c r="TJF9" s="572"/>
      <c r="TJG9" s="572"/>
      <c r="TJH9" s="573"/>
      <c r="TJI9" s="571"/>
      <c r="TJJ9" s="572"/>
      <c r="TJK9" s="572"/>
      <c r="TJL9" s="572"/>
      <c r="TJM9" s="572"/>
      <c r="TJN9" s="573"/>
      <c r="TJO9" s="571"/>
      <c r="TJP9" s="572"/>
      <c r="TJQ9" s="572"/>
      <c r="TJR9" s="572"/>
      <c r="TJS9" s="572"/>
      <c r="TJT9" s="573"/>
      <c r="TJU9" s="571"/>
      <c r="TJV9" s="572"/>
      <c r="TJW9" s="572"/>
      <c r="TJX9" s="572"/>
      <c r="TJY9" s="572"/>
      <c r="TJZ9" s="573"/>
      <c r="TKA9" s="571"/>
      <c r="TKB9" s="572"/>
      <c r="TKC9" s="572"/>
      <c r="TKD9" s="572"/>
      <c r="TKE9" s="572"/>
      <c r="TKF9" s="573"/>
      <c r="TKG9" s="571"/>
      <c r="TKH9" s="572"/>
      <c r="TKI9" s="572"/>
      <c r="TKJ9" s="572"/>
      <c r="TKK9" s="572"/>
      <c r="TKL9" s="573"/>
      <c r="TKM9" s="571"/>
      <c r="TKN9" s="572"/>
      <c r="TKO9" s="572"/>
      <c r="TKP9" s="572"/>
      <c r="TKQ9" s="572"/>
      <c r="TKR9" s="573"/>
      <c r="TKS9" s="571"/>
      <c r="TKT9" s="572"/>
      <c r="TKU9" s="572"/>
      <c r="TKV9" s="572"/>
      <c r="TKW9" s="572"/>
      <c r="TKX9" s="573"/>
      <c r="TKY9" s="571"/>
      <c r="TKZ9" s="572"/>
      <c r="TLA9" s="572"/>
      <c r="TLB9" s="572"/>
      <c r="TLC9" s="572"/>
      <c r="TLD9" s="573"/>
      <c r="TLE9" s="571"/>
      <c r="TLF9" s="572"/>
      <c r="TLG9" s="572"/>
      <c r="TLH9" s="572"/>
      <c r="TLI9" s="572"/>
      <c r="TLJ9" s="573"/>
      <c r="TLK9" s="571"/>
      <c r="TLL9" s="572"/>
      <c r="TLM9" s="572"/>
      <c r="TLN9" s="572"/>
      <c r="TLO9" s="572"/>
      <c r="TLP9" s="573"/>
      <c r="TLQ9" s="571"/>
      <c r="TLR9" s="572"/>
      <c r="TLS9" s="572"/>
      <c r="TLT9" s="572"/>
      <c r="TLU9" s="572"/>
      <c r="TLV9" s="573"/>
      <c r="TLW9" s="571"/>
      <c r="TLX9" s="572"/>
      <c r="TLY9" s="572"/>
      <c r="TLZ9" s="572"/>
      <c r="TMA9" s="572"/>
      <c r="TMB9" s="573"/>
      <c r="TMC9" s="571"/>
      <c r="TMD9" s="572"/>
      <c r="TME9" s="572"/>
      <c r="TMF9" s="572"/>
      <c r="TMG9" s="572"/>
      <c r="TMH9" s="573"/>
      <c r="TMI9" s="571"/>
      <c r="TMJ9" s="572"/>
      <c r="TMK9" s="572"/>
      <c r="TML9" s="572"/>
      <c r="TMM9" s="572"/>
      <c r="TMN9" s="573"/>
      <c r="TMO9" s="571"/>
      <c r="TMP9" s="572"/>
      <c r="TMQ9" s="572"/>
      <c r="TMR9" s="572"/>
      <c r="TMS9" s="572"/>
      <c r="TMT9" s="573"/>
      <c r="TMU9" s="571"/>
      <c r="TMV9" s="572"/>
      <c r="TMW9" s="572"/>
      <c r="TMX9" s="572"/>
      <c r="TMY9" s="572"/>
      <c r="TMZ9" s="573"/>
      <c r="TNA9" s="571"/>
      <c r="TNB9" s="572"/>
      <c r="TNC9" s="572"/>
      <c r="TND9" s="572"/>
      <c r="TNE9" s="572"/>
      <c r="TNF9" s="573"/>
      <c r="TNG9" s="571"/>
      <c r="TNH9" s="572"/>
      <c r="TNI9" s="572"/>
      <c r="TNJ9" s="572"/>
      <c r="TNK9" s="572"/>
      <c r="TNL9" s="573"/>
      <c r="TNM9" s="571"/>
      <c r="TNN9" s="572"/>
      <c r="TNO9" s="572"/>
      <c r="TNP9" s="572"/>
      <c r="TNQ9" s="572"/>
      <c r="TNR9" s="573"/>
      <c r="TNS9" s="571"/>
      <c r="TNT9" s="572"/>
      <c r="TNU9" s="572"/>
      <c r="TNV9" s="572"/>
      <c r="TNW9" s="572"/>
      <c r="TNX9" s="573"/>
      <c r="TNY9" s="571"/>
      <c r="TNZ9" s="572"/>
      <c r="TOA9" s="572"/>
      <c r="TOB9" s="572"/>
      <c r="TOC9" s="572"/>
      <c r="TOD9" s="573"/>
      <c r="TOE9" s="571"/>
      <c r="TOF9" s="572"/>
      <c r="TOG9" s="572"/>
      <c r="TOH9" s="572"/>
      <c r="TOI9" s="572"/>
      <c r="TOJ9" s="573"/>
      <c r="TOK9" s="571"/>
      <c r="TOL9" s="572"/>
      <c r="TOM9" s="572"/>
      <c r="TON9" s="572"/>
      <c r="TOO9" s="572"/>
      <c r="TOP9" s="573"/>
      <c r="TOQ9" s="571"/>
      <c r="TOR9" s="572"/>
      <c r="TOS9" s="572"/>
      <c r="TOT9" s="572"/>
      <c r="TOU9" s="572"/>
      <c r="TOV9" s="573"/>
      <c r="TOW9" s="571"/>
      <c r="TOX9" s="572"/>
      <c r="TOY9" s="572"/>
      <c r="TOZ9" s="572"/>
      <c r="TPA9" s="572"/>
      <c r="TPB9" s="573"/>
      <c r="TPC9" s="571"/>
      <c r="TPD9" s="572"/>
      <c r="TPE9" s="572"/>
      <c r="TPF9" s="572"/>
      <c r="TPG9" s="572"/>
      <c r="TPH9" s="573"/>
      <c r="TPI9" s="571"/>
      <c r="TPJ9" s="572"/>
      <c r="TPK9" s="572"/>
      <c r="TPL9" s="572"/>
      <c r="TPM9" s="572"/>
      <c r="TPN9" s="573"/>
      <c r="TPO9" s="571"/>
      <c r="TPP9" s="572"/>
      <c r="TPQ9" s="572"/>
      <c r="TPR9" s="572"/>
      <c r="TPS9" s="572"/>
      <c r="TPT9" s="573"/>
      <c r="TPU9" s="571"/>
      <c r="TPV9" s="572"/>
      <c r="TPW9" s="572"/>
      <c r="TPX9" s="572"/>
      <c r="TPY9" s="572"/>
      <c r="TPZ9" s="573"/>
      <c r="TQA9" s="571"/>
      <c r="TQB9" s="572"/>
      <c r="TQC9" s="572"/>
      <c r="TQD9" s="572"/>
      <c r="TQE9" s="572"/>
      <c r="TQF9" s="573"/>
      <c r="TQG9" s="571"/>
      <c r="TQH9" s="572"/>
      <c r="TQI9" s="572"/>
      <c r="TQJ9" s="572"/>
      <c r="TQK9" s="572"/>
      <c r="TQL9" s="573"/>
      <c r="TQM9" s="571"/>
      <c r="TQN9" s="572"/>
      <c r="TQO9" s="572"/>
      <c r="TQP9" s="572"/>
      <c r="TQQ9" s="572"/>
      <c r="TQR9" s="573"/>
      <c r="TQS9" s="571"/>
      <c r="TQT9" s="572"/>
      <c r="TQU9" s="572"/>
      <c r="TQV9" s="572"/>
      <c r="TQW9" s="572"/>
      <c r="TQX9" s="573"/>
      <c r="TQY9" s="571"/>
      <c r="TQZ9" s="572"/>
      <c r="TRA9" s="572"/>
      <c r="TRB9" s="572"/>
      <c r="TRC9" s="572"/>
      <c r="TRD9" s="573"/>
      <c r="TRE9" s="571"/>
      <c r="TRF9" s="572"/>
      <c r="TRG9" s="572"/>
      <c r="TRH9" s="572"/>
      <c r="TRI9" s="572"/>
      <c r="TRJ9" s="573"/>
      <c r="TRK9" s="571"/>
      <c r="TRL9" s="572"/>
      <c r="TRM9" s="572"/>
      <c r="TRN9" s="572"/>
      <c r="TRO9" s="572"/>
      <c r="TRP9" s="573"/>
      <c r="TRQ9" s="571"/>
      <c r="TRR9" s="572"/>
      <c r="TRS9" s="572"/>
      <c r="TRT9" s="572"/>
      <c r="TRU9" s="572"/>
      <c r="TRV9" s="573"/>
      <c r="TRW9" s="571"/>
      <c r="TRX9" s="572"/>
      <c r="TRY9" s="572"/>
      <c r="TRZ9" s="572"/>
      <c r="TSA9" s="572"/>
      <c r="TSB9" s="573"/>
      <c r="TSC9" s="571"/>
      <c r="TSD9" s="572"/>
      <c r="TSE9" s="572"/>
      <c r="TSF9" s="572"/>
      <c r="TSG9" s="572"/>
      <c r="TSH9" s="573"/>
      <c r="TSI9" s="571"/>
      <c r="TSJ9" s="572"/>
      <c r="TSK9" s="572"/>
      <c r="TSL9" s="572"/>
      <c r="TSM9" s="572"/>
      <c r="TSN9" s="573"/>
      <c r="TSO9" s="571"/>
      <c r="TSP9" s="572"/>
      <c r="TSQ9" s="572"/>
      <c r="TSR9" s="572"/>
      <c r="TSS9" s="572"/>
      <c r="TST9" s="573"/>
      <c r="TSU9" s="571"/>
      <c r="TSV9" s="572"/>
      <c r="TSW9" s="572"/>
      <c r="TSX9" s="572"/>
      <c r="TSY9" s="572"/>
      <c r="TSZ9" s="573"/>
      <c r="TTA9" s="571"/>
      <c r="TTB9" s="572"/>
      <c r="TTC9" s="572"/>
      <c r="TTD9" s="572"/>
      <c r="TTE9" s="572"/>
      <c r="TTF9" s="573"/>
      <c r="TTG9" s="571"/>
      <c r="TTH9" s="572"/>
      <c r="TTI9" s="572"/>
      <c r="TTJ9" s="572"/>
      <c r="TTK9" s="572"/>
      <c r="TTL9" s="573"/>
      <c r="TTM9" s="571"/>
      <c r="TTN9" s="572"/>
      <c r="TTO9" s="572"/>
      <c r="TTP9" s="572"/>
      <c r="TTQ9" s="572"/>
      <c r="TTR9" s="573"/>
      <c r="TTS9" s="571"/>
      <c r="TTT9" s="572"/>
      <c r="TTU9" s="572"/>
      <c r="TTV9" s="572"/>
      <c r="TTW9" s="572"/>
      <c r="TTX9" s="573"/>
      <c r="TTY9" s="571"/>
      <c r="TTZ9" s="572"/>
      <c r="TUA9" s="572"/>
      <c r="TUB9" s="572"/>
      <c r="TUC9" s="572"/>
      <c r="TUD9" s="573"/>
      <c r="TUE9" s="571"/>
      <c r="TUF9" s="572"/>
      <c r="TUG9" s="572"/>
      <c r="TUH9" s="572"/>
      <c r="TUI9" s="572"/>
      <c r="TUJ9" s="573"/>
      <c r="TUK9" s="571"/>
      <c r="TUL9" s="572"/>
      <c r="TUM9" s="572"/>
      <c r="TUN9" s="572"/>
      <c r="TUO9" s="572"/>
      <c r="TUP9" s="573"/>
      <c r="TUQ9" s="571"/>
      <c r="TUR9" s="572"/>
      <c r="TUS9" s="572"/>
      <c r="TUT9" s="572"/>
      <c r="TUU9" s="572"/>
      <c r="TUV9" s="573"/>
      <c r="TUW9" s="571"/>
      <c r="TUX9" s="572"/>
      <c r="TUY9" s="572"/>
      <c r="TUZ9" s="572"/>
      <c r="TVA9" s="572"/>
      <c r="TVB9" s="573"/>
      <c r="TVC9" s="571"/>
      <c r="TVD9" s="572"/>
      <c r="TVE9" s="572"/>
      <c r="TVF9" s="572"/>
      <c r="TVG9" s="572"/>
      <c r="TVH9" s="573"/>
      <c r="TVI9" s="571"/>
      <c r="TVJ9" s="572"/>
      <c r="TVK9" s="572"/>
      <c r="TVL9" s="572"/>
      <c r="TVM9" s="572"/>
      <c r="TVN9" s="573"/>
      <c r="TVO9" s="571"/>
      <c r="TVP9" s="572"/>
      <c r="TVQ9" s="572"/>
      <c r="TVR9" s="572"/>
      <c r="TVS9" s="572"/>
      <c r="TVT9" s="573"/>
      <c r="TVU9" s="571"/>
      <c r="TVV9" s="572"/>
      <c r="TVW9" s="572"/>
      <c r="TVX9" s="572"/>
      <c r="TVY9" s="572"/>
      <c r="TVZ9" s="573"/>
      <c r="TWA9" s="571"/>
      <c r="TWB9" s="572"/>
      <c r="TWC9" s="572"/>
      <c r="TWD9" s="572"/>
      <c r="TWE9" s="572"/>
      <c r="TWF9" s="573"/>
      <c r="TWG9" s="571"/>
      <c r="TWH9" s="572"/>
      <c r="TWI9" s="572"/>
      <c r="TWJ9" s="572"/>
      <c r="TWK9" s="572"/>
      <c r="TWL9" s="573"/>
      <c r="TWM9" s="571"/>
      <c r="TWN9" s="572"/>
      <c r="TWO9" s="572"/>
      <c r="TWP9" s="572"/>
      <c r="TWQ9" s="572"/>
      <c r="TWR9" s="573"/>
      <c r="TWS9" s="571"/>
      <c r="TWT9" s="572"/>
      <c r="TWU9" s="572"/>
      <c r="TWV9" s="572"/>
      <c r="TWW9" s="572"/>
      <c r="TWX9" s="573"/>
      <c r="TWY9" s="571"/>
      <c r="TWZ9" s="572"/>
      <c r="TXA9" s="572"/>
      <c r="TXB9" s="572"/>
      <c r="TXC9" s="572"/>
      <c r="TXD9" s="573"/>
      <c r="TXE9" s="571"/>
      <c r="TXF9" s="572"/>
      <c r="TXG9" s="572"/>
      <c r="TXH9" s="572"/>
      <c r="TXI9" s="572"/>
      <c r="TXJ9" s="573"/>
      <c r="TXK9" s="571"/>
      <c r="TXL9" s="572"/>
      <c r="TXM9" s="572"/>
      <c r="TXN9" s="572"/>
      <c r="TXO9" s="572"/>
      <c r="TXP9" s="573"/>
      <c r="TXQ9" s="571"/>
      <c r="TXR9" s="572"/>
      <c r="TXS9" s="572"/>
      <c r="TXT9" s="572"/>
      <c r="TXU9" s="572"/>
      <c r="TXV9" s="573"/>
      <c r="TXW9" s="571"/>
      <c r="TXX9" s="572"/>
      <c r="TXY9" s="572"/>
      <c r="TXZ9" s="572"/>
      <c r="TYA9" s="572"/>
      <c r="TYB9" s="573"/>
      <c r="TYC9" s="571"/>
      <c r="TYD9" s="572"/>
      <c r="TYE9" s="572"/>
      <c r="TYF9" s="572"/>
      <c r="TYG9" s="572"/>
      <c r="TYH9" s="573"/>
      <c r="TYI9" s="571"/>
      <c r="TYJ9" s="572"/>
      <c r="TYK9" s="572"/>
      <c r="TYL9" s="572"/>
      <c r="TYM9" s="572"/>
      <c r="TYN9" s="573"/>
      <c r="TYO9" s="571"/>
      <c r="TYP9" s="572"/>
      <c r="TYQ9" s="572"/>
      <c r="TYR9" s="572"/>
      <c r="TYS9" s="572"/>
      <c r="TYT9" s="573"/>
      <c r="TYU9" s="571"/>
      <c r="TYV9" s="572"/>
      <c r="TYW9" s="572"/>
      <c r="TYX9" s="572"/>
      <c r="TYY9" s="572"/>
      <c r="TYZ9" s="573"/>
      <c r="TZA9" s="571"/>
      <c r="TZB9" s="572"/>
      <c r="TZC9" s="572"/>
      <c r="TZD9" s="572"/>
      <c r="TZE9" s="572"/>
      <c r="TZF9" s="573"/>
      <c r="TZG9" s="571"/>
      <c r="TZH9" s="572"/>
      <c r="TZI9" s="572"/>
      <c r="TZJ9" s="572"/>
      <c r="TZK9" s="572"/>
      <c r="TZL9" s="573"/>
      <c r="TZM9" s="571"/>
      <c r="TZN9" s="572"/>
      <c r="TZO9" s="572"/>
      <c r="TZP9" s="572"/>
      <c r="TZQ9" s="572"/>
      <c r="TZR9" s="573"/>
      <c r="TZS9" s="571"/>
      <c r="TZT9" s="572"/>
      <c r="TZU9" s="572"/>
      <c r="TZV9" s="572"/>
      <c r="TZW9" s="572"/>
      <c r="TZX9" s="573"/>
      <c r="TZY9" s="571"/>
      <c r="TZZ9" s="572"/>
      <c r="UAA9" s="572"/>
      <c r="UAB9" s="572"/>
      <c r="UAC9" s="572"/>
      <c r="UAD9" s="573"/>
      <c r="UAE9" s="571"/>
      <c r="UAF9" s="572"/>
      <c r="UAG9" s="572"/>
      <c r="UAH9" s="572"/>
      <c r="UAI9" s="572"/>
      <c r="UAJ9" s="573"/>
      <c r="UAK9" s="571"/>
      <c r="UAL9" s="572"/>
      <c r="UAM9" s="572"/>
      <c r="UAN9" s="572"/>
      <c r="UAO9" s="572"/>
      <c r="UAP9" s="573"/>
      <c r="UAQ9" s="571"/>
      <c r="UAR9" s="572"/>
      <c r="UAS9" s="572"/>
      <c r="UAT9" s="572"/>
      <c r="UAU9" s="572"/>
      <c r="UAV9" s="573"/>
      <c r="UAW9" s="571"/>
      <c r="UAX9" s="572"/>
      <c r="UAY9" s="572"/>
      <c r="UAZ9" s="572"/>
      <c r="UBA9" s="572"/>
      <c r="UBB9" s="573"/>
      <c r="UBC9" s="571"/>
      <c r="UBD9" s="572"/>
      <c r="UBE9" s="572"/>
      <c r="UBF9" s="572"/>
      <c r="UBG9" s="572"/>
      <c r="UBH9" s="573"/>
      <c r="UBI9" s="571"/>
      <c r="UBJ9" s="572"/>
      <c r="UBK9" s="572"/>
      <c r="UBL9" s="572"/>
      <c r="UBM9" s="572"/>
      <c r="UBN9" s="573"/>
      <c r="UBO9" s="571"/>
      <c r="UBP9" s="572"/>
      <c r="UBQ9" s="572"/>
      <c r="UBR9" s="572"/>
      <c r="UBS9" s="572"/>
      <c r="UBT9" s="573"/>
      <c r="UBU9" s="571"/>
      <c r="UBV9" s="572"/>
      <c r="UBW9" s="572"/>
      <c r="UBX9" s="572"/>
      <c r="UBY9" s="572"/>
      <c r="UBZ9" s="573"/>
      <c r="UCA9" s="571"/>
      <c r="UCB9" s="572"/>
      <c r="UCC9" s="572"/>
      <c r="UCD9" s="572"/>
      <c r="UCE9" s="572"/>
      <c r="UCF9" s="573"/>
      <c r="UCG9" s="571"/>
      <c r="UCH9" s="572"/>
      <c r="UCI9" s="572"/>
      <c r="UCJ9" s="572"/>
      <c r="UCK9" s="572"/>
      <c r="UCL9" s="573"/>
      <c r="UCM9" s="571"/>
      <c r="UCN9" s="572"/>
      <c r="UCO9" s="572"/>
      <c r="UCP9" s="572"/>
      <c r="UCQ9" s="572"/>
      <c r="UCR9" s="573"/>
      <c r="UCS9" s="571"/>
      <c r="UCT9" s="572"/>
      <c r="UCU9" s="572"/>
      <c r="UCV9" s="572"/>
      <c r="UCW9" s="572"/>
      <c r="UCX9" s="573"/>
      <c r="UCY9" s="571"/>
      <c r="UCZ9" s="572"/>
      <c r="UDA9" s="572"/>
      <c r="UDB9" s="572"/>
      <c r="UDC9" s="572"/>
      <c r="UDD9" s="573"/>
      <c r="UDE9" s="571"/>
      <c r="UDF9" s="572"/>
      <c r="UDG9" s="572"/>
      <c r="UDH9" s="572"/>
      <c r="UDI9" s="572"/>
      <c r="UDJ9" s="573"/>
      <c r="UDK9" s="571"/>
      <c r="UDL9" s="572"/>
      <c r="UDM9" s="572"/>
      <c r="UDN9" s="572"/>
      <c r="UDO9" s="572"/>
      <c r="UDP9" s="573"/>
      <c r="UDQ9" s="571"/>
      <c r="UDR9" s="572"/>
      <c r="UDS9" s="572"/>
      <c r="UDT9" s="572"/>
      <c r="UDU9" s="572"/>
      <c r="UDV9" s="573"/>
      <c r="UDW9" s="571"/>
      <c r="UDX9" s="572"/>
      <c r="UDY9" s="572"/>
      <c r="UDZ9" s="572"/>
      <c r="UEA9" s="572"/>
      <c r="UEB9" s="573"/>
      <c r="UEC9" s="571"/>
      <c r="UED9" s="572"/>
      <c r="UEE9" s="572"/>
      <c r="UEF9" s="572"/>
      <c r="UEG9" s="572"/>
      <c r="UEH9" s="573"/>
      <c r="UEI9" s="571"/>
      <c r="UEJ9" s="572"/>
      <c r="UEK9" s="572"/>
      <c r="UEL9" s="572"/>
      <c r="UEM9" s="572"/>
      <c r="UEN9" s="573"/>
      <c r="UEO9" s="571"/>
      <c r="UEP9" s="572"/>
      <c r="UEQ9" s="572"/>
      <c r="UER9" s="572"/>
      <c r="UES9" s="572"/>
      <c r="UET9" s="573"/>
      <c r="UEU9" s="571"/>
      <c r="UEV9" s="572"/>
      <c r="UEW9" s="572"/>
      <c r="UEX9" s="572"/>
      <c r="UEY9" s="572"/>
      <c r="UEZ9" s="573"/>
      <c r="UFA9" s="571"/>
      <c r="UFB9" s="572"/>
      <c r="UFC9" s="572"/>
      <c r="UFD9" s="572"/>
      <c r="UFE9" s="572"/>
      <c r="UFF9" s="573"/>
      <c r="UFG9" s="571"/>
      <c r="UFH9" s="572"/>
      <c r="UFI9" s="572"/>
      <c r="UFJ9" s="572"/>
      <c r="UFK9" s="572"/>
      <c r="UFL9" s="573"/>
      <c r="UFM9" s="571"/>
      <c r="UFN9" s="572"/>
      <c r="UFO9" s="572"/>
      <c r="UFP9" s="572"/>
      <c r="UFQ9" s="572"/>
      <c r="UFR9" s="573"/>
      <c r="UFS9" s="571"/>
      <c r="UFT9" s="572"/>
      <c r="UFU9" s="572"/>
      <c r="UFV9" s="572"/>
      <c r="UFW9" s="572"/>
      <c r="UFX9" s="573"/>
      <c r="UFY9" s="571"/>
      <c r="UFZ9" s="572"/>
      <c r="UGA9" s="572"/>
      <c r="UGB9" s="572"/>
      <c r="UGC9" s="572"/>
      <c r="UGD9" s="573"/>
      <c r="UGE9" s="571"/>
      <c r="UGF9" s="572"/>
      <c r="UGG9" s="572"/>
      <c r="UGH9" s="572"/>
      <c r="UGI9" s="572"/>
      <c r="UGJ9" s="573"/>
      <c r="UGK9" s="571"/>
      <c r="UGL9" s="572"/>
      <c r="UGM9" s="572"/>
      <c r="UGN9" s="572"/>
      <c r="UGO9" s="572"/>
      <c r="UGP9" s="573"/>
      <c r="UGQ9" s="571"/>
      <c r="UGR9" s="572"/>
      <c r="UGS9" s="572"/>
      <c r="UGT9" s="572"/>
      <c r="UGU9" s="572"/>
      <c r="UGV9" s="573"/>
      <c r="UGW9" s="571"/>
      <c r="UGX9" s="572"/>
      <c r="UGY9" s="572"/>
      <c r="UGZ9" s="572"/>
      <c r="UHA9" s="572"/>
      <c r="UHB9" s="573"/>
      <c r="UHC9" s="571"/>
      <c r="UHD9" s="572"/>
      <c r="UHE9" s="572"/>
      <c r="UHF9" s="572"/>
      <c r="UHG9" s="572"/>
      <c r="UHH9" s="573"/>
      <c r="UHI9" s="571"/>
      <c r="UHJ9" s="572"/>
      <c r="UHK9" s="572"/>
      <c r="UHL9" s="572"/>
      <c r="UHM9" s="572"/>
      <c r="UHN9" s="573"/>
      <c r="UHO9" s="571"/>
      <c r="UHP9" s="572"/>
      <c r="UHQ9" s="572"/>
      <c r="UHR9" s="572"/>
      <c r="UHS9" s="572"/>
      <c r="UHT9" s="573"/>
      <c r="UHU9" s="571"/>
      <c r="UHV9" s="572"/>
      <c r="UHW9" s="572"/>
      <c r="UHX9" s="572"/>
      <c r="UHY9" s="572"/>
      <c r="UHZ9" s="573"/>
      <c r="UIA9" s="571"/>
      <c r="UIB9" s="572"/>
      <c r="UIC9" s="572"/>
      <c r="UID9" s="572"/>
      <c r="UIE9" s="572"/>
      <c r="UIF9" s="573"/>
      <c r="UIG9" s="571"/>
      <c r="UIH9" s="572"/>
      <c r="UII9" s="572"/>
      <c r="UIJ9" s="572"/>
      <c r="UIK9" s="572"/>
      <c r="UIL9" s="573"/>
      <c r="UIM9" s="571"/>
      <c r="UIN9" s="572"/>
      <c r="UIO9" s="572"/>
      <c r="UIP9" s="572"/>
      <c r="UIQ9" s="572"/>
      <c r="UIR9" s="573"/>
      <c r="UIS9" s="571"/>
      <c r="UIT9" s="572"/>
      <c r="UIU9" s="572"/>
      <c r="UIV9" s="572"/>
      <c r="UIW9" s="572"/>
      <c r="UIX9" s="573"/>
      <c r="UIY9" s="571"/>
      <c r="UIZ9" s="572"/>
      <c r="UJA9" s="572"/>
      <c r="UJB9" s="572"/>
      <c r="UJC9" s="572"/>
      <c r="UJD9" s="573"/>
      <c r="UJE9" s="571"/>
      <c r="UJF9" s="572"/>
      <c r="UJG9" s="572"/>
      <c r="UJH9" s="572"/>
      <c r="UJI9" s="572"/>
      <c r="UJJ9" s="573"/>
      <c r="UJK9" s="571"/>
      <c r="UJL9" s="572"/>
      <c r="UJM9" s="572"/>
      <c r="UJN9" s="572"/>
      <c r="UJO9" s="572"/>
      <c r="UJP9" s="573"/>
      <c r="UJQ9" s="571"/>
      <c r="UJR9" s="572"/>
      <c r="UJS9" s="572"/>
      <c r="UJT9" s="572"/>
      <c r="UJU9" s="572"/>
      <c r="UJV9" s="573"/>
      <c r="UJW9" s="571"/>
      <c r="UJX9" s="572"/>
      <c r="UJY9" s="572"/>
      <c r="UJZ9" s="572"/>
      <c r="UKA9" s="572"/>
      <c r="UKB9" s="573"/>
      <c r="UKC9" s="571"/>
      <c r="UKD9" s="572"/>
      <c r="UKE9" s="572"/>
      <c r="UKF9" s="572"/>
      <c r="UKG9" s="572"/>
      <c r="UKH9" s="573"/>
      <c r="UKI9" s="571"/>
      <c r="UKJ9" s="572"/>
      <c r="UKK9" s="572"/>
      <c r="UKL9" s="572"/>
      <c r="UKM9" s="572"/>
      <c r="UKN9" s="573"/>
      <c r="UKO9" s="571"/>
      <c r="UKP9" s="572"/>
      <c r="UKQ9" s="572"/>
      <c r="UKR9" s="572"/>
      <c r="UKS9" s="572"/>
      <c r="UKT9" s="573"/>
      <c r="UKU9" s="571"/>
      <c r="UKV9" s="572"/>
      <c r="UKW9" s="572"/>
      <c r="UKX9" s="572"/>
      <c r="UKY9" s="572"/>
      <c r="UKZ9" s="573"/>
      <c r="ULA9" s="571"/>
      <c r="ULB9" s="572"/>
      <c r="ULC9" s="572"/>
      <c r="ULD9" s="572"/>
      <c r="ULE9" s="572"/>
      <c r="ULF9" s="573"/>
      <c r="ULG9" s="571"/>
      <c r="ULH9" s="572"/>
      <c r="ULI9" s="572"/>
      <c r="ULJ9" s="572"/>
      <c r="ULK9" s="572"/>
      <c r="ULL9" s="573"/>
      <c r="ULM9" s="571"/>
      <c r="ULN9" s="572"/>
      <c r="ULO9" s="572"/>
      <c r="ULP9" s="572"/>
      <c r="ULQ9" s="572"/>
      <c r="ULR9" s="573"/>
      <c r="ULS9" s="571"/>
      <c r="ULT9" s="572"/>
      <c r="ULU9" s="572"/>
      <c r="ULV9" s="572"/>
      <c r="ULW9" s="572"/>
      <c r="ULX9" s="573"/>
      <c r="ULY9" s="571"/>
      <c r="ULZ9" s="572"/>
      <c r="UMA9" s="572"/>
      <c r="UMB9" s="572"/>
      <c r="UMC9" s="572"/>
      <c r="UMD9" s="573"/>
      <c r="UME9" s="571"/>
      <c r="UMF9" s="572"/>
      <c r="UMG9" s="572"/>
      <c r="UMH9" s="572"/>
      <c r="UMI9" s="572"/>
      <c r="UMJ9" s="573"/>
      <c r="UMK9" s="571"/>
      <c r="UML9" s="572"/>
      <c r="UMM9" s="572"/>
      <c r="UMN9" s="572"/>
      <c r="UMO9" s="572"/>
      <c r="UMP9" s="573"/>
      <c r="UMQ9" s="571"/>
      <c r="UMR9" s="572"/>
      <c r="UMS9" s="572"/>
      <c r="UMT9" s="572"/>
      <c r="UMU9" s="572"/>
      <c r="UMV9" s="573"/>
      <c r="UMW9" s="571"/>
      <c r="UMX9" s="572"/>
      <c r="UMY9" s="572"/>
      <c r="UMZ9" s="572"/>
      <c r="UNA9" s="572"/>
      <c r="UNB9" s="573"/>
      <c r="UNC9" s="571"/>
      <c r="UND9" s="572"/>
      <c r="UNE9" s="572"/>
      <c r="UNF9" s="572"/>
      <c r="UNG9" s="572"/>
      <c r="UNH9" s="573"/>
      <c r="UNI9" s="571"/>
      <c r="UNJ9" s="572"/>
      <c r="UNK9" s="572"/>
      <c r="UNL9" s="572"/>
      <c r="UNM9" s="572"/>
      <c r="UNN9" s="573"/>
      <c r="UNO9" s="571"/>
      <c r="UNP9" s="572"/>
      <c r="UNQ9" s="572"/>
      <c r="UNR9" s="572"/>
      <c r="UNS9" s="572"/>
      <c r="UNT9" s="573"/>
      <c r="UNU9" s="571"/>
      <c r="UNV9" s="572"/>
      <c r="UNW9" s="572"/>
      <c r="UNX9" s="572"/>
      <c r="UNY9" s="572"/>
      <c r="UNZ9" s="573"/>
      <c r="UOA9" s="571"/>
      <c r="UOB9" s="572"/>
      <c r="UOC9" s="572"/>
      <c r="UOD9" s="572"/>
      <c r="UOE9" s="572"/>
      <c r="UOF9" s="573"/>
      <c r="UOG9" s="571"/>
      <c r="UOH9" s="572"/>
      <c r="UOI9" s="572"/>
      <c r="UOJ9" s="572"/>
      <c r="UOK9" s="572"/>
      <c r="UOL9" s="573"/>
      <c r="UOM9" s="571"/>
      <c r="UON9" s="572"/>
      <c r="UOO9" s="572"/>
      <c r="UOP9" s="572"/>
      <c r="UOQ9" s="572"/>
      <c r="UOR9" s="573"/>
      <c r="UOS9" s="571"/>
      <c r="UOT9" s="572"/>
      <c r="UOU9" s="572"/>
      <c r="UOV9" s="572"/>
      <c r="UOW9" s="572"/>
      <c r="UOX9" s="573"/>
      <c r="UOY9" s="571"/>
      <c r="UOZ9" s="572"/>
      <c r="UPA9" s="572"/>
      <c r="UPB9" s="572"/>
      <c r="UPC9" s="572"/>
      <c r="UPD9" s="573"/>
      <c r="UPE9" s="571"/>
      <c r="UPF9" s="572"/>
      <c r="UPG9" s="572"/>
      <c r="UPH9" s="572"/>
      <c r="UPI9" s="572"/>
      <c r="UPJ9" s="573"/>
      <c r="UPK9" s="571"/>
      <c r="UPL9" s="572"/>
      <c r="UPM9" s="572"/>
      <c r="UPN9" s="572"/>
      <c r="UPO9" s="572"/>
      <c r="UPP9" s="573"/>
      <c r="UPQ9" s="571"/>
      <c r="UPR9" s="572"/>
      <c r="UPS9" s="572"/>
      <c r="UPT9" s="572"/>
      <c r="UPU9" s="572"/>
      <c r="UPV9" s="573"/>
      <c r="UPW9" s="571"/>
      <c r="UPX9" s="572"/>
      <c r="UPY9" s="572"/>
      <c r="UPZ9" s="572"/>
      <c r="UQA9" s="572"/>
      <c r="UQB9" s="573"/>
      <c r="UQC9" s="571"/>
      <c r="UQD9" s="572"/>
      <c r="UQE9" s="572"/>
      <c r="UQF9" s="572"/>
      <c r="UQG9" s="572"/>
      <c r="UQH9" s="573"/>
      <c r="UQI9" s="571"/>
      <c r="UQJ9" s="572"/>
      <c r="UQK9" s="572"/>
      <c r="UQL9" s="572"/>
      <c r="UQM9" s="572"/>
      <c r="UQN9" s="573"/>
      <c r="UQO9" s="571"/>
      <c r="UQP9" s="572"/>
      <c r="UQQ9" s="572"/>
      <c r="UQR9" s="572"/>
      <c r="UQS9" s="572"/>
      <c r="UQT9" s="573"/>
      <c r="UQU9" s="571"/>
      <c r="UQV9" s="572"/>
      <c r="UQW9" s="572"/>
      <c r="UQX9" s="572"/>
      <c r="UQY9" s="572"/>
      <c r="UQZ9" s="573"/>
      <c r="URA9" s="571"/>
      <c r="URB9" s="572"/>
      <c r="URC9" s="572"/>
      <c r="URD9" s="572"/>
      <c r="URE9" s="572"/>
      <c r="URF9" s="573"/>
      <c r="URG9" s="571"/>
      <c r="URH9" s="572"/>
      <c r="URI9" s="572"/>
      <c r="URJ9" s="572"/>
      <c r="URK9" s="572"/>
      <c r="URL9" s="573"/>
      <c r="URM9" s="571"/>
      <c r="URN9" s="572"/>
      <c r="URO9" s="572"/>
      <c r="URP9" s="572"/>
      <c r="URQ9" s="572"/>
      <c r="URR9" s="573"/>
      <c r="URS9" s="571"/>
      <c r="URT9" s="572"/>
      <c r="URU9" s="572"/>
      <c r="URV9" s="572"/>
      <c r="URW9" s="572"/>
      <c r="URX9" s="573"/>
      <c r="URY9" s="571"/>
      <c r="URZ9" s="572"/>
      <c r="USA9" s="572"/>
      <c r="USB9" s="572"/>
      <c r="USC9" s="572"/>
      <c r="USD9" s="573"/>
      <c r="USE9" s="571"/>
      <c r="USF9" s="572"/>
      <c r="USG9" s="572"/>
      <c r="USH9" s="572"/>
      <c r="USI9" s="572"/>
      <c r="USJ9" s="573"/>
      <c r="USK9" s="571"/>
      <c r="USL9" s="572"/>
      <c r="USM9" s="572"/>
      <c r="USN9" s="572"/>
      <c r="USO9" s="572"/>
      <c r="USP9" s="573"/>
      <c r="USQ9" s="571"/>
      <c r="USR9" s="572"/>
      <c r="USS9" s="572"/>
      <c r="UST9" s="572"/>
      <c r="USU9" s="572"/>
      <c r="USV9" s="573"/>
      <c r="USW9" s="571"/>
      <c r="USX9" s="572"/>
      <c r="USY9" s="572"/>
      <c r="USZ9" s="572"/>
      <c r="UTA9" s="572"/>
      <c r="UTB9" s="573"/>
      <c r="UTC9" s="571"/>
      <c r="UTD9" s="572"/>
      <c r="UTE9" s="572"/>
      <c r="UTF9" s="572"/>
      <c r="UTG9" s="572"/>
      <c r="UTH9" s="573"/>
      <c r="UTI9" s="571"/>
      <c r="UTJ9" s="572"/>
      <c r="UTK9" s="572"/>
      <c r="UTL9" s="572"/>
      <c r="UTM9" s="572"/>
      <c r="UTN9" s="573"/>
      <c r="UTO9" s="571"/>
      <c r="UTP9" s="572"/>
      <c r="UTQ9" s="572"/>
      <c r="UTR9" s="572"/>
      <c r="UTS9" s="572"/>
      <c r="UTT9" s="573"/>
      <c r="UTU9" s="571"/>
      <c r="UTV9" s="572"/>
      <c r="UTW9" s="572"/>
      <c r="UTX9" s="572"/>
      <c r="UTY9" s="572"/>
      <c r="UTZ9" s="573"/>
      <c r="UUA9" s="571"/>
      <c r="UUB9" s="572"/>
      <c r="UUC9" s="572"/>
      <c r="UUD9" s="572"/>
      <c r="UUE9" s="572"/>
      <c r="UUF9" s="573"/>
      <c r="UUG9" s="571"/>
      <c r="UUH9" s="572"/>
      <c r="UUI9" s="572"/>
      <c r="UUJ9" s="572"/>
      <c r="UUK9" s="572"/>
      <c r="UUL9" s="573"/>
      <c r="UUM9" s="571"/>
      <c r="UUN9" s="572"/>
      <c r="UUO9" s="572"/>
      <c r="UUP9" s="572"/>
      <c r="UUQ9" s="572"/>
      <c r="UUR9" s="573"/>
      <c r="UUS9" s="571"/>
      <c r="UUT9" s="572"/>
      <c r="UUU9" s="572"/>
      <c r="UUV9" s="572"/>
      <c r="UUW9" s="572"/>
      <c r="UUX9" s="573"/>
      <c r="UUY9" s="571"/>
      <c r="UUZ9" s="572"/>
      <c r="UVA9" s="572"/>
      <c r="UVB9" s="572"/>
      <c r="UVC9" s="572"/>
      <c r="UVD9" s="573"/>
      <c r="UVE9" s="571"/>
      <c r="UVF9" s="572"/>
      <c r="UVG9" s="572"/>
      <c r="UVH9" s="572"/>
      <c r="UVI9" s="572"/>
      <c r="UVJ9" s="573"/>
      <c r="UVK9" s="571"/>
      <c r="UVL9" s="572"/>
      <c r="UVM9" s="572"/>
      <c r="UVN9" s="572"/>
      <c r="UVO9" s="572"/>
      <c r="UVP9" s="573"/>
      <c r="UVQ9" s="571"/>
      <c r="UVR9" s="572"/>
      <c r="UVS9" s="572"/>
      <c r="UVT9" s="572"/>
      <c r="UVU9" s="572"/>
      <c r="UVV9" s="573"/>
      <c r="UVW9" s="571"/>
      <c r="UVX9" s="572"/>
      <c r="UVY9" s="572"/>
      <c r="UVZ9" s="572"/>
      <c r="UWA9" s="572"/>
      <c r="UWB9" s="573"/>
      <c r="UWC9" s="571"/>
      <c r="UWD9" s="572"/>
      <c r="UWE9" s="572"/>
      <c r="UWF9" s="572"/>
      <c r="UWG9" s="572"/>
      <c r="UWH9" s="573"/>
      <c r="UWI9" s="571"/>
      <c r="UWJ9" s="572"/>
      <c r="UWK9" s="572"/>
      <c r="UWL9" s="572"/>
      <c r="UWM9" s="572"/>
      <c r="UWN9" s="573"/>
      <c r="UWO9" s="571"/>
      <c r="UWP9" s="572"/>
      <c r="UWQ9" s="572"/>
      <c r="UWR9" s="572"/>
      <c r="UWS9" s="572"/>
      <c r="UWT9" s="573"/>
      <c r="UWU9" s="571"/>
      <c r="UWV9" s="572"/>
      <c r="UWW9" s="572"/>
      <c r="UWX9" s="572"/>
      <c r="UWY9" s="572"/>
      <c r="UWZ9" s="573"/>
      <c r="UXA9" s="571"/>
      <c r="UXB9" s="572"/>
      <c r="UXC9" s="572"/>
      <c r="UXD9" s="572"/>
      <c r="UXE9" s="572"/>
      <c r="UXF9" s="573"/>
      <c r="UXG9" s="571"/>
      <c r="UXH9" s="572"/>
      <c r="UXI9" s="572"/>
      <c r="UXJ9" s="572"/>
      <c r="UXK9" s="572"/>
      <c r="UXL9" s="573"/>
      <c r="UXM9" s="571"/>
      <c r="UXN9" s="572"/>
      <c r="UXO9" s="572"/>
      <c r="UXP9" s="572"/>
      <c r="UXQ9" s="572"/>
      <c r="UXR9" s="573"/>
      <c r="UXS9" s="571"/>
      <c r="UXT9" s="572"/>
      <c r="UXU9" s="572"/>
      <c r="UXV9" s="572"/>
      <c r="UXW9" s="572"/>
      <c r="UXX9" s="573"/>
      <c r="UXY9" s="571"/>
      <c r="UXZ9" s="572"/>
      <c r="UYA9" s="572"/>
      <c r="UYB9" s="572"/>
      <c r="UYC9" s="572"/>
      <c r="UYD9" s="573"/>
      <c r="UYE9" s="571"/>
      <c r="UYF9" s="572"/>
      <c r="UYG9" s="572"/>
      <c r="UYH9" s="572"/>
      <c r="UYI9" s="572"/>
      <c r="UYJ9" s="573"/>
      <c r="UYK9" s="571"/>
      <c r="UYL9" s="572"/>
      <c r="UYM9" s="572"/>
      <c r="UYN9" s="572"/>
      <c r="UYO9" s="572"/>
      <c r="UYP9" s="573"/>
      <c r="UYQ9" s="571"/>
      <c r="UYR9" s="572"/>
      <c r="UYS9" s="572"/>
      <c r="UYT9" s="572"/>
      <c r="UYU9" s="572"/>
      <c r="UYV9" s="573"/>
      <c r="UYW9" s="571"/>
      <c r="UYX9" s="572"/>
      <c r="UYY9" s="572"/>
      <c r="UYZ9" s="572"/>
      <c r="UZA9" s="572"/>
      <c r="UZB9" s="573"/>
      <c r="UZC9" s="571"/>
      <c r="UZD9" s="572"/>
      <c r="UZE9" s="572"/>
      <c r="UZF9" s="572"/>
      <c r="UZG9" s="572"/>
      <c r="UZH9" s="573"/>
      <c r="UZI9" s="571"/>
      <c r="UZJ9" s="572"/>
      <c r="UZK9" s="572"/>
      <c r="UZL9" s="572"/>
      <c r="UZM9" s="572"/>
      <c r="UZN9" s="573"/>
      <c r="UZO9" s="571"/>
      <c r="UZP9" s="572"/>
      <c r="UZQ9" s="572"/>
      <c r="UZR9" s="572"/>
      <c r="UZS9" s="572"/>
      <c r="UZT9" s="573"/>
      <c r="UZU9" s="571"/>
      <c r="UZV9" s="572"/>
      <c r="UZW9" s="572"/>
      <c r="UZX9" s="572"/>
      <c r="UZY9" s="572"/>
      <c r="UZZ9" s="573"/>
      <c r="VAA9" s="571"/>
      <c r="VAB9" s="572"/>
      <c r="VAC9" s="572"/>
      <c r="VAD9" s="572"/>
      <c r="VAE9" s="572"/>
      <c r="VAF9" s="573"/>
      <c r="VAG9" s="571"/>
      <c r="VAH9" s="572"/>
      <c r="VAI9" s="572"/>
      <c r="VAJ9" s="572"/>
      <c r="VAK9" s="572"/>
      <c r="VAL9" s="573"/>
      <c r="VAM9" s="571"/>
      <c r="VAN9" s="572"/>
      <c r="VAO9" s="572"/>
      <c r="VAP9" s="572"/>
      <c r="VAQ9" s="572"/>
      <c r="VAR9" s="573"/>
      <c r="VAS9" s="571"/>
      <c r="VAT9" s="572"/>
      <c r="VAU9" s="572"/>
      <c r="VAV9" s="572"/>
      <c r="VAW9" s="572"/>
      <c r="VAX9" s="573"/>
      <c r="VAY9" s="571"/>
      <c r="VAZ9" s="572"/>
      <c r="VBA9" s="572"/>
      <c r="VBB9" s="572"/>
      <c r="VBC9" s="572"/>
      <c r="VBD9" s="573"/>
      <c r="VBE9" s="571"/>
      <c r="VBF9" s="572"/>
      <c r="VBG9" s="572"/>
      <c r="VBH9" s="572"/>
      <c r="VBI9" s="572"/>
      <c r="VBJ9" s="573"/>
      <c r="VBK9" s="571"/>
      <c r="VBL9" s="572"/>
      <c r="VBM9" s="572"/>
      <c r="VBN9" s="572"/>
      <c r="VBO9" s="572"/>
      <c r="VBP9" s="573"/>
      <c r="VBQ9" s="571"/>
      <c r="VBR9" s="572"/>
      <c r="VBS9" s="572"/>
      <c r="VBT9" s="572"/>
      <c r="VBU9" s="572"/>
      <c r="VBV9" s="573"/>
      <c r="VBW9" s="571"/>
      <c r="VBX9" s="572"/>
      <c r="VBY9" s="572"/>
      <c r="VBZ9" s="572"/>
      <c r="VCA9" s="572"/>
      <c r="VCB9" s="573"/>
      <c r="VCC9" s="571"/>
      <c r="VCD9" s="572"/>
      <c r="VCE9" s="572"/>
      <c r="VCF9" s="572"/>
      <c r="VCG9" s="572"/>
      <c r="VCH9" s="573"/>
      <c r="VCI9" s="571"/>
      <c r="VCJ9" s="572"/>
      <c r="VCK9" s="572"/>
      <c r="VCL9" s="572"/>
      <c r="VCM9" s="572"/>
      <c r="VCN9" s="573"/>
      <c r="VCO9" s="571"/>
      <c r="VCP9" s="572"/>
      <c r="VCQ9" s="572"/>
      <c r="VCR9" s="572"/>
      <c r="VCS9" s="572"/>
      <c r="VCT9" s="573"/>
      <c r="VCU9" s="571"/>
      <c r="VCV9" s="572"/>
      <c r="VCW9" s="572"/>
      <c r="VCX9" s="572"/>
      <c r="VCY9" s="572"/>
      <c r="VCZ9" s="573"/>
      <c r="VDA9" s="571"/>
      <c r="VDB9" s="572"/>
      <c r="VDC9" s="572"/>
      <c r="VDD9" s="572"/>
      <c r="VDE9" s="572"/>
      <c r="VDF9" s="573"/>
      <c r="VDG9" s="571"/>
      <c r="VDH9" s="572"/>
      <c r="VDI9" s="572"/>
      <c r="VDJ9" s="572"/>
      <c r="VDK9" s="572"/>
      <c r="VDL9" s="573"/>
      <c r="VDM9" s="571"/>
      <c r="VDN9" s="572"/>
      <c r="VDO9" s="572"/>
      <c r="VDP9" s="572"/>
      <c r="VDQ9" s="572"/>
      <c r="VDR9" s="573"/>
      <c r="VDS9" s="571"/>
      <c r="VDT9" s="572"/>
      <c r="VDU9" s="572"/>
      <c r="VDV9" s="572"/>
      <c r="VDW9" s="572"/>
      <c r="VDX9" s="573"/>
      <c r="VDY9" s="571"/>
      <c r="VDZ9" s="572"/>
      <c r="VEA9" s="572"/>
      <c r="VEB9" s="572"/>
      <c r="VEC9" s="572"/>
      <c r="VED9" s="573"/>
      <c r="VEE9" s="571"/>
      <c r="VEF9" s="572"/>
      <c r="VEG9" s="572"/>
      <c r="VEH9" s="572"/>
      <c r="VEI9" s="572"/>
      <c r="VEJ9" s="573"/>
      <c r="VEK9" s="571"/>
      <c r="VEL9" s="572"/>
      <c r="VEM9" s="572"/>
      <c r="VEN9" s="572"/>
      <c r="VEO9" s="572"/>
      <c r="VEP9" s="573"/>
      <c r="VEQ9" s="571"/>
      <c r="VER9" s="572"/>
      <c r="VES9" s="572"/>
      <c r="VET9" s="572"/>
      <c r="VEU9" s="572"/>
      <c r="VEV9" s="573"/>
      <c r="VEW9" s="571"/>
      <c r="VEX9" s="572"/>
      <c r="VEY9" s="572"/>
      <c r="VEZ9" s="572"/>
      <c r="VFA9" s="572"/>
      <c r="VFB9" s="573"/>
      <c r="VFC9" s="571"/>
      <c r="VFD9" s="572"/>
      <c r="VFE9" s="572"/>
      <c r="VFF9" s="572"/>
      <c r="VFG9" s="572"/>
      <c r="VFH9" s="573"/>
      <c r="VFI9" s="571"/>
      <c r="VFJ9" s="572"/>
      <c r="VFK9" s="572"/>
      <c r="VFL9" s="572"/>
      <c r="VFM9" s="572"/>
      <c r="VFN9" s="573"/>
      <c r="VFO9" s="571"/>
      <c r="VFP9" s="572"/>
      <c r="VFQ9" s="572"/>
      <c r="VFR9" s="572"/>
      <c r="VFS9" s="572"/>
      <c r="VFT9" s="573"/>
      <c r="VFU9" s="571"/>
      <c r="VFV9" s="572"/>
      <c r="VFW9" s="572"/>
      <c r="VFX9" s="572"/>
      <c r="VFY9" s="572"/>
      <c r="VFZ9" s="573"/>
      <c r="VGA9" s="571"/>
      <c r="VGB9" s="572"/>
      <c r="VGC9" s="572"/>
      <c r="VGD9" s="572"/>
      <c r="VGE9" s="572"/>
      <c r="VGF9" s="573"/>
      <c r="VGG9" s="571"/>
      <c r="VGH9" s="572"/>
      <c r="VGI9" s="572"/>
      <c r="VGJ9" s="572"/>
      <c r="VGK9" s="572"/>
      <c r="VGL9" s="573"/>
      <c r="VGM9" s="571"/>
      <c r="VGN9" s="572"/>
      <c r="VGO9" s="572"/>
      <c r="VGP9" s="572"/>
      <c r="VGQ9" s="572"/>
      <c r="VGR9" s="573"/>
      <c r="VGS9" s="571"/>
      <c r="VGT9" s="572"/>
      <c r="VGU9" s="572"/>
      <c r="VGV9" s="572"/>
      <c r="VGW9" s="572"/>
      <c r="VGX9" s="573"/>
      <c r="VGY9" s="571"/>
      <c r="VGZ9" s="572"/>
      <c r="VHA9" s="572"/>
      <c r="VHB9" s="572"/>
      <c r="VHC9" s="572"/>
      <c r="VHD9" s="573"/>
      <c r="VHE9" s="571"/>
      <c r="VHF9" s="572"/>
      <c r="VHG9" s="572"/>
      <c r="VHH9" s="572"/>
      <c r="VHI9" s="572"/>
      <c r="VHJ9" s="573"/>
      <c r="VHK9" s="571"/>
      <c r="VHL9" s="572"/>
      <c r="VHM9" s="572"/>
      <c r="VHN9" s="572"/>
      <c r="VHO9" s="572"/>
      <c r="VHP9" s="573"/>
      <c r="VHQ9" s="571"/>
      <c r="VHR9" s="572"/>
      <c r="VHS9" s="572"/>
      <c r="VHT9" s="572"/>
      <c r="VHU9" s="572"/>
      <c r="VHV9" s="573"/>
      <c r="VHW9" s="571"/>
      <c r="VHX9" s="572"/>
      <c r="VHY9" s="572"/>
      <c r="VHZ9" s="572"/>
      <c r="VIA9" s="572"/>
      <c r="VIB9" s="573"/>
      <c r="VIC9" s="571"/>
      <c r="VID9" s="572"/>
      <c r="VIE9" s="572"/>
      <c r="VIF9" s="572"/>
      <c r="VIG9" s="572"/>
      <c r="VIH9" s="573"/>
      <c r="VII9" s="571"/>
      <c r="VIJ9" s="572"/>
      <c r="VIK9" s="572"/>
      <c r="VIL9" s="572"/>
      <c r="VIM9" s="572"/>
      <c r="VIN9" s="573"/>
      <c r="VIO9" s="571"/>
      <c r="VIP9" s="572"/>
      <c r="VIQ9" s="572"/>
      <c r="VIR9" s="572"/>
      <c r="VIS9" s="572"/>
      <c r="VIT9" s="573"/>
      <c r="VIU9" s="571"/>
      <c r="VIV9" s="572"/>
      <c r="VIW9" s="572"/>
      <c r="VIX9" s="572"/>
      <c r="VIY9" s="572"/>
      <c r="VIZ9" s="573"/>
      <c r="VJA9" s="571"/>
      <c r="VJB9" s="572"/>
      <c r="VJC9" s="572"/>
      <c r="VJD9" s="572"/>
      <c r="VJE9" s="572"/>
      <c r="VJF9" s="573"/>
      <c r="VJG9" s="571"/>
      <c r="VJH9" s="572"/>
      <c r="VJI9" s="572"/>
      <c r="VJJ9" s="572"/>
      <c r="VJK9" s="572"/>
      <c r="VJL9" s="573"/>
      <c r="VJM9" s="571"/>
      <c r="VJN9" s="572"/>
      <c r="VJO9" s="572"/>
      <c r="VJP9" s="572"/>
      <c r="VJQ9" s="572"/>
      <c r="VJR9" s="573"/>
      <c r="VJS9" s="571"/>
      <c r="VJT9" s="572"/>
      <c r="VJU9" s="572"/>
      <c r="VJV9" s="572"/>
      <c r="VJW9" s="572"/>
      <c r="VJX9" s="573"/>
      <c r="VJY9" s="571"/>
      <c r="VJZ9" s="572"/>
      <c r="VKA9" s="572"/>
      <c r="VKB9" s="572"/>
      <c r="VKC9" s="572"/>
      <c r="VKD9" s="573"/>
      <c r="VKE9" s="571"/>
      <c r="VKF9" s="572"/>
      <c r="VKG9" s="572"/>
      <c r="VKH9" s="572"/>
      <c r="VKI9" s="572"/>
      <c r="VKJ9" s="573"/>
      <c r="VKK9" s="571"/>
      <c r="VKL9" s="572"/>
      <c r="VKM9" s="572"/>
      <c r="VKN9" s="572"/>
      <c r="VKO9" s="572"/>
      <c r="VKP9" s="573"/>
      <c r="VKQ9" s="571"/>
      <c r="VKR9" s="572"/>
      <c r="VKS9" s="572"/>
      <c r="VKT9" s="572"/>
      <c r="VKU9" s="572"/>
      <c r="VKV9" s="573"/>
      <c r="VKW9" s="571"/>
      <c r="VKX9" s="572"/>
      <c r="VKY9" s="572"/>
      <c r="VKZ9" s="572"/>
      <c r="VLA9" s="572"/>
      <c r="VLB9" s="573"/>
      <c r="VLC9" s="571"/>
      <c r="VLD9" s="572"/>
      <c r="VLE9" s="572"/>
      <c r="VLF9" s="572"/>
      <c r="VLG9" s="572"/>
      <c r="VLH9" s="573"/>
      <c r="VLI9" s="571"/>
      <c r="VLJ9" s="572"/>
      <c r="VLK9" s="572"/>
      <c r="VLL9" s="572"/>
      <c r="VLM9" s="572"/>
      <c r="VLN9" s="573"/>
      <c r="VLO9" s="571"/>
      <c r="VLP9" s="572"/>
      <c r="VLQ9" s="572"/>
      <c r="VLR9" s="572"/>
      <c r="VLS9" s="572"/>
      <c r="VLT9" s="573"/>
      <c r="VLU9" s="571"/>
      <c r="VLV9" s="572"/>
      <c r="VLW9" s="572"/>
      <c r="VLX9" s="572"/>
      <c r="VLY9" s="572"/>
      <c r="VLZ9" s="573"/>
      <c r="VMA9" s="571"/>
      <c r="VMB9" s="572"/>
      <c r="VMC9" s="572"/>
      <c r="VMD9" s="572"/>
      <c r="VME9" s="572"/>
      <c r="VMF9" s="573"/>
      <c r="VMG9" s="571"/>
      <c r="VMH9" s="572"/>
      <c r="VMI9" s="572"/>
      <c r="VMJ9" s="572"/>
      <c r="VMK9" s="572"/>
      <c r="VML9" s="573"/>
      <c r="VMM9" s="571"/>
      <c r="VMN9" s="572"/>
      <c r="VMO9" s="572"/>
      <c r="VMP9" s="572"/>
      <c r="VMQ9" s="572"/>
      <c r="VMR9" s="573"/>
      <c r="VMS9" s="571"/>
      <c r="VMT9" s="572"/>
      <c r="VMU9" s="572"/>
      <c r="VMV9" s="572"/>
      <c r="VMW9" s="572"/>
      <c r="VMX9" s="573"/>
      <c r="VMY9" s="571"/>
      <c r="VMZ9" s="572"/>
      <c r="VNA9" s="572"/>
      <c r="VNB9" s="572"/>
      <c r="VNC9" s="572"/>
      <c r="VND9" s="573"/>
      <c r="VNE9" s="571"/>
      <c r="VNF9" s="572"/>
      <c r="VNG9" s="572"/>
      <c r="VNH9" s="572"/>
      <c r="VNI9" s="572"/>
      <c r="VNJ9" s="573"/>
      <c r="VNK9" s="571"/>
      <c r="VNL9" s="572"/>
      <c r="VNM9" s="572"/>
      <c r="VNN9" s="572"/>
      <c r="VNO9" s="572"/>
      <c r="VNP9" s="573"/>
      <c r="VNQ9" s="571"/>
      <c r="VNR9" s="572"/>
      <c r="VNS9" s="572"/>
      <c r="VNT9" s="572"/>
      <c r="VNU9" s="572"/>
      <c r="VNV9" s="573"/>
      <c r="VNW9" s="571"/>
      <c r="VNX9" s="572"/>
      <c r="VNY9" s="572"/>
      <c r="VNZ9" s="572"/>
      <c r="VOA9" s="572"/>
      <c r="VOB9" s="573"/>
      <c r="VOC9" s="571"/>
      <c r="VOD9" s="572"/>
      <c r="VOE9" s="572"/>
      <c r="VOF9" s="572"/>
      <c r="VOG9" s="572"/>
      <c r="VOH9" s="573"/>
      <c r="VOI9" s="571"/>
      <c r="VOJ9" s="572"/>
      <c r="VOK9" s="572"/>
      <c r="VOL9" s="572"/>
      <c r="VOM9" s="572"/>
      <c r="VON9" s="573"/>
      <c r="VOO9" s="571"/>
      <c r="VOP9" s="572"/>
      <c r="VOQ9" s="572"/>
      <c r="VOR9" s="572"/>
      <c r="VOS9" s="572"/>
      <c r="VOT9" s="573"/>
      <c r="VOU9" s="571"/>
      <c r="VOV9" s="572"/>
      <c r="VOW9" s="572"/>
      <c r="VOX9" s="572"/>
      <c r="VOY9" s="572"/>
      <c r="VOZ9" s="573"/>
      <c r="VPA9" s="571"/>
      <c r="VPB9" s="572"/>
      <c r="VPC9" s="572"/>
      <c r="VPD9" s="572"/>
      <c r="VPE9" s="572"/>
      <c r="VPF9" s="573"/>
      <c r="VPG9" s="571"/>
      <c r="VPH9" s="572"/>
      <c r="VPI9" s="572"/>
      <c r="VPJ9" s="572"/>
      <c r="VPK9" s="572"/>
      <c r="VPL9" s="573"/>
      <c r="VPM9" s="571"/>
      <c r="VPN9" s="572"/>
      <c r="VPO9" s="572"/>
      <c r="VPP9" s="572"/>
      <c r="VPQ9" s="572"/>
      <c r="VPR9" s="573"/>
      <c r="VPS9" s="571"/>
      <c r="VPT9" s="572"/>
      <c r="VPU9" s="572"/>
      <c r="VPV9" s="572"/>
      <c r="VPW9" s="572"/>
      <c r="VPX9" s="573"/>
      <c r="VPY9" s="571"/>
      <c r="VPZ9" s="572"/>
      <c r="VQA9" s="572"/>
      <c r="VQB9" s="572"/>
      <c r="VQC9" s="572"/>
      <c r="VQD9" s="573"/>
      <c r="VQE9" s="571"/>
      <c r="VQF9" s="572"/>
      <c r="VQG9" s="572"/>
      <c r="VQH9" s="572"/>
      <c r="VQI9" s="572"/>
      <c r="VQJ9" s="573"/>
      <c r="VQK9" s="571"/>
      <c r="VQL9" s="572"/>
      <c r="VQM9" s="572"/>
      <c r="VQN9" s="572"/>
      <c r="VQO9" s="572"/>
      <c r="VQP9" s="573"/>
      <c r="VQQ9" s="571"/>
      <c r="VQR9" s="572"/>
      <c r="VQS9" s="572"/>
      <c r="VQT9" s="572"/>
      <c r="VQU9" s="572"/>
      <c r="VQV9" s="573"/>
      <c r="VQW9" s="571"/>
      <c r="VQX9" s="572"/>
      <c r="VQY9" s="572"/>
      <c r="VQZ9" s="572"/>
      <c r="VRA9" s="572"/>
      <c r="VRB9" s="573"/>
      <c r="VRC9" s="571"/>
      <c r="VRD9" s="572"/>
      <c r="VRE9" s="572"/>
      <c r="VRF9" s="572"/>
      <c r="VRG9" s="572"/>
      <c r="VRH9" s="573"/>
      <c r="VRI9" s="571"/>
      <c r="VRJ9" s="572"/>
      <c r="VRK9" s="572"/>
      <c r="VRL9" s="572"/>
      <c r="VRM9" s="572"/>
      <c r="VRN9" s="573"/>
      <c r="VRO9" s="571"/>
      <c r="VRP9" s="572"/>
      <c r="VRQ9" s="572"/>
      <c r="VRR9" s="572"/>
      <c r="VRS9" s="572"/>
      <c r="VRT9" s="573"/>
      <c r="VRU9" s="571"/>
      <c r="VRV9" s="572"/>
      <c r="VRW9" s="572"/>
      <c r="VRX9" s="572"/>
      <c r="VRY9" s="572"/>
      <c r="VRZ9" s="573"/>
      <c r="VSA9" s="571"/>
      <c r="VSB9" s="572"/>
      <c r="VSC9" s="572"/>
      <c r="VSD9" s="572"/>
      <c r="VSE9" s="572"/>
      <c r="VSF9" s="573"/>
      <c r="VSG9" s="571"/>
      <c r="VSH9" s="572"/>
      <c r="VSI9" s="572"/>
      <c r="VSJ9" s="572"/>
      <c r="VSK9" s="572"/>
      <c r="VSL9" s="573"/>
      <c r="VSM9" s="571"/>
      <c r="VSN9" s="572"/>
      <c r="VSO9" s="572"/>
      <c r="VSP9" s="572"/>
      <c r="VSQ9" s="572"/>
      <c r="VSR9" s="573"/>
      <c r="VSS9" s="571"/>
      <c r="VST9" s="572"/>
      <c r="VSU9" s="572"/>
      <c r="VSV9" s="572"/>
      <c r="VSW9" s="572"/>
      <c r="VSX9" s="573"/>
      <c r="VSY9" s="571"/>
      <c r="VSZ9" s="572"/>
      <c r="VTA9" s="572"/>
      <c r="VTB9" s="572"/>
      <c r="VTC9" s="572"/>
      <c r="VTD9" s="573"/>
      <c r="VTE9" s="571"/>
      <c r="VTF9" s="572"/>
      <c r="VTG9" s="572"/>
      <c r="VTH9" s="572"/>
      <c r="VTI9" s="572"/>
      <c r="VTJ9" s="573"/>
      <c r="VTK9" s="571"/>
      <c r="VTL9" s="572"/>
      <c r="VTM9" s="572"/>
      <c r="VTN9" s="572"/>
      <c r="VTO9" s="572"/>
      <c r="VTP9" s="573"/>
      <c r="VTQ9" s="571"/>
      <c r="VTR9" s="572"/>
      <c r="VTS9" s="572"/>
      <c r="VTT9" s="572"/>
      <c r="VTU9" s="572"/>
      <c r="VTV9" s="573"/>
      <c r="VTW9" s="571"/>
      <c r="VTX9" s="572"/>
      <c r="VTY9" s="572"/>
      <c r="VTZ9" s="572"/>
      <c r="VUA9" s="572"/>
      <c r="VUB9" s="573"/>
      <c r="VUC9" s="571"/>
      <c r="VUD9" s="572"/>
      <c r="VUE9" s="572"/>
      <c r="VUF9" s="572"/>
      <c r="VUG9" s="572"/>
      <c r="VUH9" s="573"/>
      <c r="VUI9" s="571"/>
      <c r="VUJ9" s="572"/>
      <c r="VUK9" s="572"/>
      <c r="VUL9" s="572"/>
      <c r="VUM9" s="572"/>
      <c r="VUN9" s="573"/>
      <c r="VUO9" s="571"/>
      <c r="VUP9" s="572"/>
      <c r="VUQ9" s="572"/>
      <c r="VUR9" s="572"/>
      <c r="VUS9" s="572"/>
      <c r="VUT9" s="573"/>
      <c r="VUU9" s="571"/>
      <c r="VUV9" s="572"/>
      <c r="VUW9" s="572"/>
      <c r="VUX9" s="572"/>
      <c r="VUY9" s="572"/>
      <c r="VUZ9" s="573"/>
      <c r="VVA9" s="571"/>
      <c r="VVB9" s="572"/>
      <c r="VVC9" s="572"/>
      <c r="VVD9" s="572"/>
      <c r="VVE9" s="572"/>
      <c r="VVF9" s="573"/>
      <c r="VVG9" s="571"/>
      <c r="VVH9" s="572"/>
      <c r="VVI9" s="572"/>
      <c r="VVJ9" s="572"/>
      <c r="VVK9" s="572"/>
      <c r="VVL9" s="573"/>
      <c r="VVM9" s="571"/>
      <c r="VVN9" s="572"/>
      <c r="VVO9" s="572"/>
      <c r="VVP9" s="572"/>
      <c r="VVQ9" s="572"/>
      <c r="VVR9" s="573"/>
      <c r="VVS9" s="571"/>
      <c r="VVT9" s="572"/>
      <c r="VVU9" s="572"/>
      <c r="VVV9" s="572"/>
      <c r="VVW9" s="572"/>
      <c r="VVX9" s="573"/>
      <c r="VVY9" s="571"/>
      <c r="VVZ9" s="572"/>
      <c r="VWA9" s="572"/>
      <c r="VWB9" s="572"/>
      <c r="VWC9" s="572"/>
      <c r="VWD9" s="573"/>
      <c r="VWE9" s="571"/>
      <c r="VWF9" s="572"/>
      <c r="VWG9" s="572"/>
      <c r="VWH9" s="572"/>
      <c r="VWI9" s="572"/>
      <c r="VWJ9" s="573"/>
      <c r="VWK9" s="571"/>
      <c r="VWL9" s="572"/>
      <c r="VWM9" s="572"/>
      <c r="VWN9" s="572"/>
      <c r="VWO9" s="572"/>
      <c r="VWP9" s="573"/>
      <c r="VWQ9" s="571"/>
      <c r="VWR9" s="572"/>
      <c r="VWS9" s="572"/>
      <c r="VWT9" s="572"/>
      <c r="VWU9" s="572"/>
      <c r="VWV9" s="573"/>
      <c r="VWW9" s="571"/>
      <c r="VWX9" s="572"/>
      <c r="VWY9" s="572"/>
      <c r="VWZ9" s="572"/>
      <c r="VXA9" s="572"/>
      <c r="VXB9" s="573"/>
      <c r="VXC9" s="571"/>
      <c r="VXD9" s="572"/>
      <c r="VXE9" s="572"/>
      <c r="VXF9" s="572"/>
      <c r="VXG9" s="572"/>
      <c r="VXH9" s="573"/>
      <c r="VXI9" s="571"/>
      <c r="VXJ9" s="572"/>
      <c r="VXK9" s="572"/>
      <c r="VXL9" s="572"/>
      <c r="VXM9" s="572"/>
      <c r="VXN9" s="573"/>
      <c r="VXO9" s="571"/>
      <c r="VXP9" s="572"/>
      <c r="VXQ9" s="572"/>
      <c r="VXR9" s="572"/>
      <c r="VXS9" s="572"/>
      <c r="VXT9" s="573"/>
      <c r="VXU9" s="571"/>
      <c r="VXV9" s="572"/>
      <c r="VXW9" s="572"/>
      <c r="VXX9" s="572"/>
      <c r="VXY9" s="572"/>
      <c r="VXZ9" s="573"/>
      <c r="VYA9" s="571"/>
      <c r="VYB9" s="572"/>
      <c r="VYC9" s="572"/>
      <c r="VYD9" s="572"/>
      <c r="VYE9" s="572"/>
      <c r="VYF9" s="573"/>
      <c r="VYG9" s="571"/>
      <c r="VYH9" s="572"/>
      <c r="VYI9" s="572"/>
      <c r="VYJ9" s="572"/>
      <c r="VYK9" s="572"/>
      <c r="VYL9" s="573"/>
      <c r="VYM9" s="571"/>
      <c r="VYN9" s="572"/>
      <c r="VYO9" s="572"/>
      <c r="VYP9" s="572"/>
      <c r="VYQ9" s="572"/>
      <c r="VYR9" s="573"/>
      <c r="VYS9" s="571"/>
      <c r="VYT9" s="572"/>
      <c r="VYU9" s="572"/>
      <c r="VYV9" s="572"/>
      <c r="VYW9" s="572"/>
      <c r="VYX9" s="573"/>
      <c r="VYY9" s="571"/>
      <c r="VYZ9" s="572"/>
      <c r="VZA9" s="572"/>
      <c r="VZB9" s="572"/>
      <c r="VZC9" s="572"/>
      <c r="VZD9" s="573"/>
      <c r="VZE9" s="571"/>
      <c r="VZF9" s="572"/>
      <c r="VZG9" s="572"/>
      <c r="VZH9" s="572"/>
      <c r="VZI9" s="572"/>
      <c r="VZJ9" s="573"/>
      <c r="VZK9" s="571"/>
      <c r="VZL9" s="572"/>
      <c r="VZM9" s="572"/>
      <c r="VZN9" s="572"/>
      <c r="VZO9" s="572"/>
      <c r="VZP9" s="573"/>
      <c r="VZQ9" s="571"/>
      <c r="VZR9" s="572"/>
      <c r="VZS9" s="572"/>
      <c r="VZT9" s="572"/>
      <c r="VZU9" s="572"/>
      <c r="VZV9" s="573"/>
      <c r="VZW9" s="571"/>
      <c r="VZX9" s="572"/>
      <c r="VZY9" s="572"/>
      <c r="VZZ9" s="572"/>
      <c r="WAA9" s="572"/>
      <c r="WAB9" s="573"/>
      <c r="WAC9" s="571"/>
      <c r="WAD9" s="572"/>
      <c r="WAE9" s="572"/>
      <c r="WAF9" s="572"/>
      <c r="WAG9" s="572"/>
      <c r="WAH9" s="573"/>
      <c r="WAI9" s="571"/>
      <c r="WAJ9" s="572"/>
      <c r="WAK9" s="572"/>
      <c r="WAL9" s="572"/>
      <c r="WAM9" s="572"/>
      <c r="WAN9" s="573"/>
      <c r="WAO9" s="571"/>
      <c r="WAP9" s="572"/>
      <c r="WAQ9" s="572"/>
      <c r="WAR9" s="572"/>
      <c r="WAS9" s="572"/>
      <c r="WAT9" s="573"/>
      <c r="WAU9" s="571"/>
      <c r="WAV9" s="572"/>
      <c r="WAW9" s="572"/>
      <c r="WAX9" s="572"/>
      <c r="WAY9" s="572"/>
      <c r="WAZ9" s="573"/>
      <c r="WBA9" s="571"/>
      <c r="WBB9" s="572"/>
      <c r="WBC9" s="572"/>
      <c r="WBD9" s="572"/>
      <c r="WBE9" s="572"/>
      <c r="WBF9" s="573"/>
      <c r="WBG9" s="571"/>
      <c r="WBH9" s="572"/>
      <c r="WBI9" s="572"/>
      <c r="WBJ9" s="572"/>
      <c r="WBK9" s="572"/>
      <c r="WBL9" s="573"/>
      <c r="WBM9" s="571"/>
      <c r="WBN9" s="572"/>
      <c r="WBO9" s="572"/>
      <c r="WBP9" s="572"/>
      <c r="WBQ9" s="572"/>
      <c r="WBR9" s="573"/>
      <c r="WBS9" s="571"/>
      <c r="WBT9" s="572"/>
      <c r="WBU9" s="572"/>
      <c r="WBV9" s="572"/>
      <c r="WBW9" s="572"/>
      <c r="WBX9" s="573"/>
      <c r="WBY9" s="571"/>
      <c r="WBZ9" s="572"/>
      <c r="WCA9" s="572"/>
      <c r="WCB9" s="572"/>
      <c r="WCC9" s="572"/>
      <c r="WCD9" s="573"/>
      <c r="WCE9" s="571"/>
      <c r="WCF9" s="572"/>
      <c r="WCG9" s="572"/>
      <c r="WCH9" s="572"/>
      <c r="WCI9" s="572"/>
      <c r="WCJ9" s="573"/>
      <c r="WCK9" s="571"/>
      <c r="WCL9" s="572"/>
      <c r="WCM9" s="572"/>
      <c r="WCN9" s="572"/>
      <c r="WCO9" s="572"/>
      <c r="WCP9" s="573"/>
      <c r="WCQ9" s="571"/>
      <c r="WCR9" s="572"/>
      <c r="WCS9" s="572"/>
      <c r="WCT9" s="572"/>
      <c r="WCU9" s="572"/>
      <c r="WCV9" s="573"/>
      <c r="WCW9" s="571"/>
      <c r="WCX9" s="572"/>
      <c r="WCY9" s="572"/>
      <c r="WCZ9" s="572"/>
      <c r="WDA9" s="572"/>
      <c r="WDB9" s="573"/>
      <c r="WDC9" s="571"/>
      <c r="WDD9" s="572"/>
      <c r="WDE9" s="572"/>
      <c r="WDF9" s="572"/>
      <c r="WDG9" s="572"/>
      <c r="WDH9" s="573"/>
      <c r="WDI9" s="571"/>
      <c r="WDJ9" s="572"/>
      <c r="WDK9" s="572"/>
      <c r="WDL9" s="572"/>
      <c r="WDM9" s="572"/>
      <c r="WDN9" s="573"/>
      <c r="WDO9" s="571"/>
      <c r="WDP9" s="572"/>
      <c r="WDQ9" s="572"/>
      <c r="WDR9" s="572"/>
      <c r="WDS9" s="572"/>
      <c r="WDT9" s="573"/>
      <c r="WDU9" s="571"/>
      <c r="WDV9" s="572"/>
      <c r="WDW9" s="572"/>
      <c r="WDX9" s="572"/>
      <c r="WDY9" s="572"/>
      <c r="WDZ9" s="573"/>
      <c r="WEA9" s="571"/>
      <c r="WEB9" s="572"/>
      <c r="WEC9" s="572"/>
      <c r="WED9" s="572"/>
      <c r="WEE9" s="572"/>
      <c r="WEF9" s="573"/>
      <c r="WEG9" s="571"/>
      <c r="WEH9" s="572"/>
      <c r="WEI9" s="572"/>
      <c r="WEJ9" s="572"/>
      <c r="WEK9" s="572"/>
      <c r="WEL9" s="573"/>
      <c r="WEM9" s="571"/>
      <c r="WEN9" s="572"/>
      <c r="WEO9" s="572"/>
      <c r="WEP9" s="572"/>
      <c r="WEQ9" s="572"/>
      <c r="WER9" s="573"/>
      <c r="WES9" s="571"/>
      <c r="WET9" s="572"/>
      <c r="WEU9" s="572"/>
      <c r="WEV9" s="572"/>
      <c r="WEW9" s="572"/>
      <c r="WEX9" s="573"/>
      <c r="WEY9" s="571"/>
      <c r="WEZ9" s="572"/>
      <c r="WFA9" s="572"/>
      <c r="WFB9" s="572"/>
      <c r="WFC9" s="572"/>
      <c r="WFD9" s="573"/>
      <c r="WFE9" s="571"/>
      <c r="WFF9" s="572"/>
      <c r="WFG9" s="572"/>
      <c r="WFH9" s="572"/>
      <c r="WFI9" s="572"/>
      <c r="WFJ9" s="573"/>
      <c r="WFK9" s="571"/>
      <c r="WFL9" s="572"/>
      <c r="WFM9" s="572"/>
      <c r="WFN9" s="572"/>
      <c r="WFO9" s="572"/>
      <c r="WFP9" s="573"/>
      <c r="WFQ9" s="571"/>
      <c r="WFR9" s="572"/>
      <c r="WFS9" s="572"/>
      <c r="WFT9" s="572"/>
      <c r="WFU9" s="572"/>
      <c r="WFV9" s="573"/>
      <c r="WFW9" s="571"/>
      <c r="WFX9" s="572"/>
      <c r="WFY9" s="572"/>
      <c r="WFZ9" s="572"/>
      <c r="WGA9" s="572"/>
      <c r="WGB9" s="573"/>
      <c r="WGC9" s="571"/>
      <c r="WGD9" s="572"/>
      <c r="WGE9" s="572"/>
      <c r="WGF9" s="572"/>
      <c r="WGG9" s="572"/>
      <c r="WGH9" s="573"/>
      <c r="WGI9" s="571"/>
      <c r="WGJ9" s="572"/>
      <c r="WGK9" s="572"/>
      <c r="WGL9" s="572"/>
      <c r="WGM9" s="572"/>
      <c r="WGN9" s="573"/>
      <c r="WGO9" s="571"/>
      <c r="WGP9" s="572"/>
      <c r="WGQ9" s="572"/>
      <c r="WGR9" s="572"/>
      <c r="WGS9" s="572"/>
      <c r="WGT9" s="573"/>
      <c r="WGU9" s="571"/>
      <c r="WGV9" s="572"/>
      <c r="WGW9" s="572"/>
      <c r="WGX9" s="572"/>
      <c r="WGY9" s="572"/>
      <c r="WGZ9" s="573"/>
      <c r="WHA9" s="571"/>
      <c r="WHB9" s="572"/>
      <c r="WHC9" s="572"/>
      <c r="WHD9" s="572"/>
      <c r="WHE9" s="572"/>
      <c r="WHF9" s="573"/>
      <c r="WHG9" s="571"/>
      <c r="WHH9" s="572"/>
      <c r="WHI9" s="572"/>
      <c r="WHJ9" s="572"/>
      <c r="WHK9" s="572"/>
      <c r="WHL9" s="573"/>
      <c r="WHM9" s="571"/>
      <c r="WHN9" s="572"/>
      <c r="WHO9" s="572"/>
      <c r="WHP9" s="572"/>
      <c r="WHQ9" s="572"/>
      <c r="WHR9" s="573"/>
      <c r="WHS9" s="571"/>
      <c r="WHT9" s="572"/>
      <c r="WHU9" s="572"/>
      <c r="WHV9" s="572"/>
      <c r="WHW9" s="572"/>
      <c r="WHX9" s="573"/>
      <c r="WHY9" s="571"/>
      <c r="WHZ9" s="572"/>
      <c r="WIA9" s="572"/>
      <c r="WIB9" s="572"/>
      <c r="WIC9" s="572"/>
      <c r="WID9" s="573"/>
      <c r="WIE9" s="571"/>
      <c r="WIF9" s="572"/>
      <c r="WIG9" s="572"/>
      <c r="WIH9" s="572"/>
      <c r="WII9" s="572"/>
      <c r="WIJ9" s="573"/>
      <c r="WIK9" s="571"/>
      <c r="WIL9" s="572"/>
      <c r="WIM9" s="572"/>
      <c r="WIN9" s="572"/>
      <c r="WIO9" s="572"/>
      <c r="WIP9" s="573"/>
      <c r="WIQ9" s="571"/>
      <c r="WIR9" s="572"/>
      <c r="WIS9" s="572"/>
      <c r="WIT9" s="572"/>
      <c r="WIU9" s="572"/>
      <c r="WIV9" s="573"/>
      <c r="WIW9" s="571"/>
      <c r="WIX9" s="572"/>
      <c r="WIY9" s="572"/>
      <c r="WIZ9" s="572"/>
      <c r="WJA9" s="572"/>
      <c r="WJB9" s="573"/>
      <c r="WJC9" s="571"/>
      <c r="WJD9" s="572"/>
      <c r="WJE9" s="572"/>
      <c r="WJF9" s="572"/>
      <c r="WJG9" s="572"/>
      <c r="WJH9" s="573"/>
      <c r="WJI9" s="571"/>
      <c r="WJJ9" s="572"/>
      <c r="WJK9" s="572"/>
      <c r="WJL9" s="572"/>
      <c r="WJM9" s="572"/>
      <c r="WJN9" s="573"/>
      <c r="WJO9" s="571"/>
      <c r="WJP9" s="572"/>
      <c r="WJQ9" s="572"/>
      <c r="WJR9" s="572"/>
      <c r="WJS9" s="572"/>
      <c r="WJT9" s="573"/>
      <c r="WJU9" s="571"/>
      <c r="WJV9" s="572"/>
      <c r="WJW9" s="572"/>
      <c r="WJX9" s="572"/>
      <c r="WJY9" s="572"/>
      <c r="WJZ9" s="573"/>
      <c r="WKA9" s="571"/>
      <c r="WKB9" s="572"/>
      <c r="WKC9" s="572"/>
      <c r="WKD9" s="572"/>
      <c r="WKE9" s="572"/>
      <c r="WKF9" s="573"/>
      <c r="WKG9" s="571"/>
      <c r="WKH9" s="572"/>
      <c r="WKI9" s="572"/>
      <c r="WKJ9" s="572"/>
      <c r="WKK9" s="572"/>
      <c r="WKL9" s="573"/>
      <c r="WKM9" s="571"/>
      <c r="WKN9" s="572"/>
      <c r="WKO9" s="572"/>
      <c r="WKP9" s="572"/>
      <c r="WKQ9" s="572"/>
      <c r="WKR9" s="573"/>
      <c r="WKS9" s="571"/>
      <c r="WKT9" s="572"/>
      <c r="WKU9" s="572"/>
      <c r="WKV9" s="572"/>
      <c r="WKW9" s="572"/>
      <c r="WKX9" s="573"/>
      <c r="WKY9" s="571"/>
      <c r="WKZ9" s="572"/>
      <c r="WLA9" s="572"/>
      <c r="WLB9" s="572"/>
      <c r="WLC9" s="572"/>
      <c r="WLD9" s="573"/>
      <c r="WLE9" s="571"/>
      <c r="WLF9" s="572"/>
      <c r="WLG9" s="572"/>
      <c r="WLH9" s="572"/>
      <c r="WLI9" s="572"/>
      <c r="WLJ9" s="573"/>
      <c r="WLK9" s="571"/>
      <c r="WLL9" s="572"/>
      <c r="WLM9" s="572"/>
      <c r="WLN9" s="572"/>
      <c r="WLO9" s="572"/>
      <c r="WLP9" s="573"/>
      <c r="WLQ9" s="571"/>
      <c r="WLR9" s="572"/>
      <c r="WLS9" s="572"/>
      <c r="WLT9" s="572"/>
      <c r="WLU9" s="572"/>
      <c r="WLV9" s="573"/>
      <c r="WLW9" s="571"/>
      <c r="WLX9" s="572"/>
      <c r="WLY9" s="572"/>
      <c r="WLZ9" s="572"/>
      <c r="WMA9" s="572"/>
      <c r="WMB9" s="573"/>
      <c r="WMC9" s="571"/>
      <c r="WMD9" s="572"/>
      <c r="WME9" s="572"/>
      <c r="WMF9" s="572"/>
      <c r="WMG9" s="572"/>
      <c r="WMH9" s="573"/>
      <c r="WMI9" s="571"/>
      <c r="WMJ9" s="572"/>
      <c r="WMK9" s="572"/>
      <c r="WML9" s="572"/>
      <c r="WMM9" s="572"/>
      <c r="WMN9" s="573"/>
      <c r="WMO9" s="571"/>
      <c r="WMP9" s="572"/>
      <c r="WMQ9" s="572"/>
      <c r="WMR9" s="572"/>
      <c r="WMS9" s="572"/>
      <c r="WMT9" s="573"/>
      <c r="WMU9" s="571"/>
      <c r="WMV9" s="572"/>
      <c r="WMW9" s="572"/>
      <c r="WMX9" s="572"/>
      <c r="WMY9" s="572"/>
      <c r="WMZ9" s="573"/>
      <c r="WNA9" s="571"/>
      <c r="WNB9" s="572"/>
      <c r="WNC9" s="572"/>
      <c r="WND9" s="572"/>
      <c r="WNE9" s="572"/>
      <c r="WNF9" s="573"/>
      <c r="WNG9" s="571"/>
      <c r="WNH9" s="572"/>
      <c r="WNI9" s="572"/>
      <c r="WNJ9" s="572"/>
      <c r="WNK9" s="572"/>
      <c r="WNL9" s="573"/>
      <c r="WNM9" s="571"/>
      <c r="WNN9" s="572"/>
      <c r="WNO9" s="572"/>
      <c r="WNP9" s="572"/>
      <c r="WNQ9" s="572"/>
      <c r="WNR9" s="573"/>
      <c r="WNS9" s="571"/>
      <c r="WNT9" s="572"/>
      <c r="WNU9" s="572"/>
      <c r="WNV9" s="572"/>
      <c r="WNW9" s="572"/>
      <c r="WNX9" s="573"/>
      <c r="WNY9" s="571"/>
      <c r="WNZ9" s="572"/>
      <c r="WOA9" s="572"/>
      <c r="WOB9" s="572"/>
      <c r="WOC9" s="572"/>
      <c r="WOD9" s="573"/>
      <c r="WOE9" s="571"/>
      <c r="WOF9" s="572"/>
      <c r="WOG9" s="572"/>
      <c r="WOH9" s="572"/>
      <c r="WOI9" s="572"/>
      <c r="WOJ9" s="573"/>
      <c r="WOK9" s="571"/>
      <c r="WOL9" s="572"/>
      <c r="WOM9" s="572"/>
      <c r="WON9" s="572"/>
      <c r="WOO9" s="572"/>
      <c r="WOP9" s="573"/>
      <c r="WOQ9" s="571"/>
      <c r="WOR9" s="572"/>
      <c r="WOS9" s="572"/>
      <c r="WOT9" s="572"/>
      <c r="WOU9" s="572"/>
      <c r="WOV9" s="573"/>
      <c r="WOW9" s="571"/>
      <c r="WOX9" s="572"/>
      <c r="WOY9" s="572"/>
      <c r="WOZ9" s="572"/>
      <c r="WPA9" s="572"/>
      <c r="WPB9" s="573"/>
      <c r="WPC9" s="571"/>
      <c r="WPD9" s="572"/>
      <c r="WPE9" s="572"/>
      <c r="WPF9" s="572"/>
      <c r="WPG9" s="572"/>
      <c r="WPH9" s="573"/>
      <c r="WPI9" s="571"/>
      <c r="WPJ9" s="572"/>
      <c r="WPK9" s="572"/>
      <c r="WPL9" s="572"/>
      <c r="WPM9" s="572"/>
      <c r="WPN9" s="573"/>
      <c r="WPO9" s="571"/>
      <c r="WPP9" s="572"/>
      <c r="WPQ9" s="572"/>
      <c r="WPR9" s="572"/>
      <c r="WPS9" s="572"/>
      <c r="WPT9" s="573"/>
      <c r="WPU9" s="571"/>
      <c r="WPV9" s="572"/>
      <c r="WPW9" s="572"/>
      <c r="WPX9" s="572"/>
      <c r="WPY9" s="572"/>
      <c r="WPZ9" s="573"/>
      <c r="WQA9" s="571"/>
      <c r="WQB9" s="572"/>
      <c r="WQC9" s="572"/>
      <c r="WQD9" s="572"/>
      <c r="WQE9" s="572"/>
      <c r="WQF9" s="573"/>
      <c r="WQG9" s="571"/>
      <c r="WQH9" s="572"/>
      <c r="WQI9" s="572"/>
      <c r="WQJ9" s="572"/>
      <c r="WQK9" s="572"/>
      <c r="WQL9" s="573"/>
      <c r="WQM9" s="571"/>
      <c r="WQN9" s="572"/>
      <c r="WQO9" s="572"/>
      <c r="WQP9" s="572"/>
      <c r="WQQ9" s="572"/>
      <c r="WQR9" s="573"/>
      <c r="WQS9" s="571"/>
      <c r="WQT9" s="572"/>
      <c r="WQU9" s="572"/>
      <c r="WQV9" s="572"/>
      <c r="WQW9" s="572"/>
      <c r="WQX9" s="573"/>
      <c r="WQY9" s="571"/>
      <c r="WQZ9" s="572"/>
      <c r="WRA9" s="572"/>
      <c r="WRB9" s="572"/>
      <c r="WRC9" s="572"/>
      <c r="WRD9" s="573"/>
      <c r="WRE9" s="571"/>
      <c r="WRF9" s="572"/>
      <c r="WRG9" s="572"/>
      <c r="WRH9" s="572"/>
      <c r="WRI9" s="572"/>
      <c r="WRJ9" s="573"/>
      <c r="WRK9" s="571"/>
      <c r="WRL9" s="572"/>
      <c r="WRM9" s="572"/>
      <c r="WRN9" s="572"/>
      <c r="WRO9" s="572"/>
      <c r="WRP9" s="573"/>
      <c r="WRQ9" s="571"/>
      <c r="WRR9" s="572"/>
      <c r="WRS9" s="572"/>
      <c r="WRT9" s="572"/>
      <c r="WRU9" s="572"/>
      <c r="WRV9" s="573"/>
      <c r="WRW9" s="571"/>
      <c r="WRX9" s="572"/>
      <c r="WRY9" s="572"/>
      <c r="WRZ9" s="572"/>
      <c r="WSA9" s="572"/>
      <c r="WSB9" s="573"/>
      <c r="WSC9" s="571"/>
      <c r="WSD9" s="572"/>
      <c r="WSE9" s="572"/>
      <c r="WSF9" s="572"/>
      <c r="WSG9" s="572"/>
      <c r="WSH9" s="573"/>
      <c r="WSI9" s="571"/>
      <c r="WSJ9" s="572"/>
      <c r="WSK9" s="572"/>
      <c r="WSL9" s="572"/>
      <c r="WSM9" s="572"/>
      <c r="WSN9" s="573"/>
      <c r="WSO9" s="571"/>
      <c r="WSP9" s="572"/>
      <c r="WSQ9" s="572"/>
      <c r="WSR9" s="572"/>
      <c r="WSS9" s="572"/>
      <c r="WST9" s="573"/>
      <c r="WSU9" s="571"/>
      <c r="WSV9" s="572"/>
      <c r="WSW9" s="572"/>
      <c r="WSX9" s="572"/>
      <c r="WSY9" s="572"/>
      <c r="WSZ9" s="573"/>
      <c r="WTA9" s="571"/>
      <c r="WTB9" s="572"/>
      <c r="WTC9" s="572"/>
      <c r="WTD9" s="572"/>
      <c r="WTE9" s="572"/>
      <c r="WTF9" s="573"/>
      <c r="WTG9" s="571"/>
      <c r="WTH9" s="572"/>
      <c r="WTI9" s="572"/>
      <c r="WTJ9" s="572"/>
      <c r="WTK9" s="572"/>
      <c r="WTL9" s="573"/>
      <c r="WTM9" s="571"/>
      <c r="WTN9" s="572"/>
      <c r="WTO9" s="572"/>
      <c r="WTP9" s="572"/>
      <c r="WTQ9" s="572"/>
      <c r="WTR9" s="573"/>
      <c r="WTS9" s="571"/>
      <c r="WTT9" s="572"/>
      <c r="WTU9" s="572"/>
      <c r="WTV9" s="572"/>
      <c r="WTW9" s="572"/>
      <c r="WTX9" s="573"/>
      <c r="WTY9" s="571"/>
      <c r="WTZ9" s="572"/>
      <c r="WUA9" s="572"/>
      <c r="WUB9" s="572"/>
      <c r="WUC9" s="572"/>
      <c r="WUD9" s="573"/>
      <c r="WUE9" s="571"/>
      <c r="WUF9" s="572"/>
      <c r="WUG9" s="572"/>
      <c r="WUH9" s="572"/>
      <c r="WUI9" s="572"/>
      <c r="WUJ9" s="573"/>
      <c r="WUK9" s="571"/>
      <c r="WUL9" s="572"/>
      <c r="WUM9" s="572"/>
      <c r="WUN9" s="572"/>
      <c r="WUO9" s="572"/>
      <c r="WUP9" s="573"/>
      <c r="WUQ9" s="571"/>
      <c r="WUR9" s="572"/>
      <c r="WUS9" s="572"/>
      <c r="WUT9" s="572"/>
      <c r="WUU9" s="572"/>
      <c r="WUV9" s="573"/>
      <c r="WUW9" s="571"/>
      <c r="WUX9" s="572"/>
      <c r="WUY9" s="572"/>
      <c r="WUZ9" s="572"/>
      <c r="WVA9" s="572"/>
      <c r="WVB9" s="573"/>
      <c r="WVC9" s="571"/>
      <c r="WVD9" s="572"/>
      <c r="WVE9" s="572"/>
      <c r="WVF9" s="572"/>
      <c r="WVG9" s="572"/>
      <c r="WVH9" s="573"/>
      <c r="WVI9" s="571"/>
      <c r="WVJ9" s="572"/>
      <c r="WVK9" s="572"/>
      <c r="WVL9" s="572"/>
      <c r="WVM9" s="572"/>
      <c r="WVN9" s="573"/>
      <c r="WVO9" s="571"/>
      <c r="WVP9" s="572"/>
      <c r="WVQ9" s="572"/>
      <c r="WVR9" s="572"/>
      <c r="WVS9" s="572"/>
      <c r="WVT9" s="573"/>
      <c r="WVU9" s="571"/>
      <c r="WVV9" s="572"/>
      <c r="WVW9" s="572"/>
      <c r="WVX9" s="572"/>
      <c r="WVY9" s="572"/>
      <c r="WVZ9" s="573"/>
      <c r="WWA9" s="571"/>
      <c r="WWB9" s="572"/>
      <c r="WWC9" s="572"/>
      <c r="WWD9" s="572"/>
      <c r="WWE9" s="572"/>
      <c r="WWF9" s="573"/>
      <c r="WWG9" s="571"/>
      <c r="WWH9" s="572"/>
      <c r="WWI9" s="572"/>
      <c r="WWJ9" s="572"/>
      <c r="WWK9" s="572"/>
      <c r="WWL9" s="573"/>
      <c r="WWM9" s="571"/>
      <c r="WWN9" s="572"/>
      <c r="WWO9" s="572"/>
      <c r="WWP9" s="572"/>
      <c r="WWQ9" s="572"/>
      <c r="WWR9" s="573"/>
      <c r="WWS9" s="571"/>
      <c r="WWT9" s="572"/>
      <c r="WWU9" s="572"/>
      <c r="WWV9" s="572"/>
      <c r="WWW9" s="572"/>
      <c r="WWX9" s="573"/>
      <c r="WWY9" s="571"/>
      <c r="WWZ9" s="572"/>
      <c r="WXA9" s="572"/>
      <c r="WXB9" s="572"/>
      <c r="WXC9" s="572"/>
      <c r="WXD9" s="573"/>
      <c r="WXE9" s="571"/>
      <c r="WXF9" s="572"/>
      <c r="WXG9" s="572"/>
      <c r="WXH9" s="572"/>
      <c r="WXI9" s="572"/>
      <c r="WXJ9" s="573"/>
      <c r="WXK9" s="571"/>
      <c r="WXL9" s="572"/>
      <c r="WXM9" s="572"/>
      <c r="WXN9" s="572"/>
      <c r="WXO9" s="572"/>
      <c r="WXP9" s="573"/>
      <c r="WXQ9" s="571"/>
      <c r="WXR9" s="572"/>
      <c r="WXS9" s="572"/>
      <c r="WXT9" s="572"/>
      <c r="WXU9" s="572"/>
      <c r="WXV9" s="573"/>
      <c r="WXW9" s="571"/>
      <c r="WXX9" s="572"/>
      <c r="WXY9" s="572"/>
      <c r="WXZ9" s="572"/>
      <c r="WYA9" s="572"/>
      <c r="WYB9" s="573"/>
      <c r="WYC9" s="571"/>
      <c r="WYD9" s="572"/>
      <c r="WYE9" s="572"/>
      <c r="WYF9" s="572"/>
      <c r="WYG9" s="572"/>
      <c r="WYH9" s="573"/>
      <c r="WYI9" s="571"/>
      <c r="WYJ9" s="572"/>
      <c r="WYK9" s="572"/>
      <c r="WYL9" s="572"/>
      <c r="WYM9" s="572"/>
      <c r="WYN9" s="573"/>
      <c r="WYO9" s="571"/>
      <c r="WYP9" s="572"/>
      <c r="WYQ9" s="572"/>
      <c r="WYR9" s="572"/>
      <c r="WYS9" s="572"/>
      <c r="WYT9" s="573"/>
      <c r="WYU9" s="571"/>
      <c r="WYV9" s="572"/>
      <c r="WYW9" s="572"/>
      <c r="WYX9" s="572"/>
      <c r="WYY9" s="572"/>
      <c r="WYZ9" s="573"/>
      <c r="WZA9" s="571"/>
      <c r="WZB9" s="572"/>
      <c r="WZC9" s="572"/>
      <c r="WZD9" s="572"/>
      <c r="WZE9" s="572"/>
      <c r="WZF9" s="573"/>
      <c r="WZG9" s="571"/>
      <c r="WZH9" s="572"/>
      <c r="WZI9" s="572"/>
      <c r="WZJ9" s="572"/>
      <c r="WZK9" s="572"/>
      <c r="WZL9" s="573"/>
      <c r="WZM9" s="571"/>
      <c r="WZN9" s="572"/>
      <c r="WZO9" s="572"/>
      <c r="WZP9" s="572"/>
      <c r="WZQ9" s="572"/>
      <c r="WZR9" s="573"/>
      <c r="WZS9" s="571"/>
      <c r="WZT9" s="572"/>
      <c r="WZU9" s="572"/>
      <c r="WZV9" s="572"/>
      <c r="WZW9" s="572"/>
      <c r="WZX9" s="573"/>
      <c r="WZY9" s="571"/>
      <c r="WZZ9" s="572"/>
      <c r="XAA9" s="572"/>
      <c r="XAB9" s="572"/>
      <c r="XAC9" s="572"/>
      <c r="XAD9" s="573"/>
      <c r="XAE9" s="571"/>
      <c r="XAF9" s="572"/>
      <c r="XAG9" s="572"/>
      <c r="XAH9" s="572"/>
      <c r="XAI9" s="572"/>
      <c r="XAJ9" s="573"/>
      <c r="XAK9" s="571"/>
      <c r="XAL9" s="572"/>
      <c r="XAM9" s="572"/>
      <c r="XAN9" s="572"/>
      <c r="XAO9" s="572"/>
      <c r="XAP9" s="573"/>
      <c r="XAQ9" s="571"/>
      <c r="XAR9" s="572"/>
      <c r="XAS9" s="572"/>
      <c r="XAT9" s="572"/>
      <c r="XAU9" s="572"/>
      <c r="XAV9" s="573"/>
      <c r="XAW9" s="571"/>
      <c r="XAX9" s="572"/>
      <c r="XAY9" s="572"/>
      <c r="XAZ9" s="572"/>
      <c r="XBA9" s="572"/>
      <c r="XBB9" s="573"/>
      <c r="XBC9" s="571"/>
      <c r="XBD9" s="572"/>
      <c r="XBE9" s="572"/>
      <c r="XBF9" s="572"/>
      <c r="XBG9" s="572"/>
      <c r="XBH9" s="573"/>
      <c r="XBI9" s="571"/>
      <c r="XBJ9" s="572"/>
      <c r="XBK9" s="572"/>
      <c r="XBL9" s="572"/>
      <c r="XBM9" s="572"/>
      <c r="XBN9" s="573"/>
      <c r="XBO9" s="571"/>
      <c r="XBP9" s="572"/>
      <c r="XBQ9" s="572"/>
      <c r="XBR9" s="572"/>
      <c r="XBS9" s="572"/>
      <c r="XBT9" s="573"/>
      <c r="XBU9" s="571"/>
      <c r="XBV9" s="572"/>
      <c r="XBW9" s="572"/>
      <c r="XBX9" s="572"/>
      <c r="XBY9" s="572"/>
      <c r="XBZ9" s="573"/>
      <c r="XCA9" s="571"/>
      <c r="XCB9" s="572"/>
      <c r="XCC9" s="572"/>
      <c r="XCD9" s="572"/>
      <c r="XCE9" s="572"/>
      <c r="XCF9" s="573"/>
      <c r="XCG9" s="571"/>
      <c r="XCH9" s="572"/>
      <c r="XCI9" s="572"/>
      <c r="XCJ9" s="572"/>
      <c r="XCK9" s="572"/>
      <c r="XCL9" s="573"/>
      <c r="XCM9" s="571"/>
      <c r="XCN9" s="572"/>
      <c r="XCO9" s="572"/>
      <c r="XCP9" s="572"/>
      <c r="XCQ9" s="572"/>
      <c r="XCR9" s="573"/>
      <c r="XCS9" s="571"/>
      <c r="XCT9" s="572"/>
      <c r="XCU9" s="572"/>
      <c r="XCV9" s="572"/>
    </row>
    <row r="10" spans="1:16324" s="409" customFormat="1" ht="24" customHeight="1" x14ac:dyDescent="0.2"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</row>
    <row r="11" spans="1:16324" s="409" customFormat="1" ht="24" customHeight="1" x14ac:dyDescent="0.2"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</row>
    <row r="12" spans="1:16324" s="409" customFormat="1" ht="24" customHeight="1" x14ac:dyDescent="0.2"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</row>
    <row r="13" spans="1:16324" s="409" customFormat="1" ht="24" customHeight="1" x14ac:dyDescent="0.2">
      <c r="A13" s="570" t="s">
        <v>448</v>
      </c>
      <c r="B13" s="570"/>
      <c r="C13" s="570"/>
      <c r="D13" s="570"/>
      <c r="E13" s="570"/>
      <c r="F13" s="570"/>
      <c r="G13" s="570"/>
      <c r="H13" s="570"/>
      <c r="I13" s="570"/>
      <c r="J13" s="570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Y13" s="272"/>
      <c r="GZ13" s="272"/>
      <c r="HA13" s="272"/>
      <c r="HB13" s="272"/>
      <c r="HC13" s="272"/>
      <c r="HD13" s="272"/>
      <c r="HE13" s="272"/>
      <c r="HF13" s="272"/>
      <c r="HG13" s="272"/>
      <c r="HH13" s="272"/>
      <c r="HI13" s="272"/>
      <c r="HJ13" s="272"/>
      <c r="HK13" s="272"/>
      <c r="HL13" s="272"/>
      <c r="HM13" s="272"/>
      <c r="HN13" s="272"/>
      <c r="HO13" s="272"/>
      <c r="HP13" s="272"/>
      <c r="HQ13" s="272"/>
      <c r="HR13" s="272"/>
      <c r="HS13" s="272"/>
      <c r="HT13" s="272"/>
      <c r="HU13" s="272"/>
      <c r="HV13" s="272"/>
      <c r="HW13" s="272"/>
      <c r="HX13" s="272"/>
      <c r="HY13" s="272"/>
      <c r="HZ13" s="272"/>
      <c r="IA13" s="272"/>
      <c r="IB13" s="272"/>
      <c r="IC13" s="272"/>
      <c r="ID13" s="272"/>
      <c r="IE13" s="272"/>
      <c r="IF13" s="272"/>
      <c r="IG13" s="272"/>
      <c r="IH13" s="272"/>
      <c r="II13" s="272"/>
      <c r="IJ13" s="272"/>
      <c r="IK13" s="272"/>
      <c r="IL13" s="272"/>
    </row>
    <row r="14" spans="1:16324" s="409" customFormat="1" ht="24" customHeight="1" x14ac:dyDescent="0.2">
      <c r="A14" s="570"/>
      <c r="B14" s="570"/>
      <c r="C14" s="570"/>
      <c r="D14" s="570"/>
      <c r="E14" s="570"/>
      <c r="F14" s="570"/>
      <c r="G14" s="570"/>
      <c r="H14" s="570"/>
      <c r="I14" s="570"/>
      <c r="J14" s="570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  <c r="HS14" s="272"/>
      <c r="HT14" s="272"/>
      <c r="HU14" s="272"/>
      <c r="HV14" s="272"/>
      <c r="HW14" s="272"/>
      <c r="HX14" s="272"/>
      <c r="HY14" s="272"/>
      <c r="HZ14" s="272"/>
      <c r="IA14" s="272"/>
      <c r="IB14" s="272"/>
      <c r="IC14" s="272"/>
      <c r="ID14" s="272"/>
      <c r="IE14" s="272"/>
      <c r="IF14" s="272"/>
      <c r="IG14" s="272"/>
      <c r="IH14" s="272"/>
      <c r="II14" s="272"/>
      <c r="IJ14" s="272"/>
      <c r="IK14" s="272"/>
      <c r="IL14" s="272"/>
    </row>
    <row r="15" spans="1:16324" s="409" customFormat="1" ht="24" customHeight="1" x14ac:dyDescent="0.2">
      <c r="A15" s="532" t="s">
        <v>473</v>
      </c>
      <c r="B15" s="532"/>
      <c r="C15" s="532"/>
      <c r="D15" s="532"/>
      <c r="E15" s="532"/>
      <c r="F15" s="532"/>
      <c r="G15" s="532"/>
      <c r="H15" s="532"/>
      <c r="I15" s="532"/>
      <c r="J15" s="53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  <c r="GP15" s="272"/>
      <c r="GQ15" s="272"/>
      <c r="GR15" s="272"/>
      <c r="GS15" s="272"/>
      <c r="GT15" s="272"/>
      <c r="GU15" s="272"/>
      <c r="GV15" s="272"/>
      <c r="GW15" s="272"/>
      <c r="GX15" s="272"/>
      <c r="GY15" s="272"/>
      <c r="GZ15" s="272"/>
      <c r="HA15" s="272"/>
      <c r="HB15" s="272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2"/>
      <c r="HY15" s="272"/>
      <c r="HZ15" s="272"/>
      <c r="IA15" s="272"/>
      <c r="IB15" s="272"/>
      <c r="IC15" s="272"/>
      <c r="ID15" s="272"/>
      <c r="IE15" s="272"/>
      <c r="IF15" s="272"/>
      <c r="IG15" s="272"/>
      <c r="IH15" s="272"/>
      <c r="II15" s="272"/>
      <c r="IJ15" s="272"/>
      <c r="IK15" s="272"/>
      <c r="IL15" s="272"/>
    </row>
    <row r="16" spans="1:16324" s="409" customFormat="1" ht="24" customHeight="1" x14ac:dyDescent="0.2"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  <c r="GQ16" s="272"/>
      <c r="GR16" s="272"/>
      <c r="GS16" s="272"/>
      <c r="GT16" s="272"/>
      <c r="GU16" s="272"/>
      <c r="GV16" s="272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72"/>
      <c r="IH16" s="272"/>
      <c r="II16" s="272"/>
      <c r="IJ16" s="272"/>
      <c r="IK16" s="272"/>
      <c r="IL16" s="272"/>
    </row>
    <row r="17" spans="1:246" s="409" customFormat="1" ht="24" customHeight="1" x14ac:dyDescent="0.2">
      <c r="A17" s="412"/>
      <c r="C17" s="412"/>
      <c r="D17" s="412"/>
      <c r="E17" s="412"/>
      <c r="F17" s="412"/>
      <c r="G17" s="412"/>
      <c r="H17" s="412"/>
      <c r="I17" s="412"/>
      <c r="J17" s="41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72"/>
      <c r="IH17" s="272"/>
      <c r="II17" s="272"/>
      <c r="IJ17" s="272"/>
      <c r="IK17" s="272"/>
      <c r="IL17" s="272"/>
    </row>
    <row r="18" spans="1:246" s="409" customFormat="1" ht="24" customHeight="1" x14ac:dyDescent="0.2">
      <c r="A18" s="581" t="s">
        <v>39</v>
      </c>
      <c r="B18" s="581"/>
      <c r="C18" s="581"/>
      <c r="D18" s="581"/>
      <c r="E18" s="581"/>
      <c r="F18" s="581"/>
      <c r="G18" s="581"/>
      <c r="H18" s="581"/>
      <c r="I18" s="581"/>
      <c r="J18" s="581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72"/>
      <c r="IH18" s="272"/>
      <c r="II18" s="272"/>
      <c r="IJ18" s="272"/>
      <c r="IK18" s="272"/>
      <c r="IL18" s="272"/>
    </row>
    <row r="19" spans="1:246" s="409" customFormat="1" ht="24" customHeight="1" x14ac:dyDescent="0.2">
      <c r="A19" s="581"/>
      <c r="B19" s="581"/>
      <c r="C19" s="581"/>
      <c r="D19" s="581"/>
      <c r="E19" s="581"/>
      <c r="F19" s="581"/>
      <c r="G19" s="581"/>
      <c r="H19" s="581"/>
      <c r="I19" s="581"/>
      <c r="J19" s="581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</row>
    <row r="20" spans="1:246" s="413" customFormat="1" ht="24" customHeight="1" x14ac:dyDescent="0.2">
      <c r="D20" s="414"/>
      <c r="E20" s="414"/>
      <c r="H20" s="409"/>
      <c r="I20" s="409"/>
      <c r="J20" s="272"/>
      <c r="K20" s="272"/>
      <c r="L20" s="272"/>
      <c r="M20" s="272"/>
      <c r="N20" s="272"/>
      <c r="O20" s="272"/>
      <c r="P20" s="272"/>
      <c r="Q20" s="272"/>
      <c r="R20" s="272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1"/>
      <c r="FH20" s="301"/>
      <c r="FI20" s="301"/>
      <c r="FJ20" s="301"/>
      <c r="FK20" s="301"/>
      <c r="FL20" s="301"/>
      <c r="FM20" s="301"/>
      <c r="FN20" s="301"/>
      <c r="FO20" s="301"/>
      <c r="FP20" s="301"/>
      <c r="FQ20" s="301"/>
      <c r="FR20" s="301"/>
      <c r="FS20" s="301"/>
      <c r="FT20" s="301"/>
      <c r="FU20" s="301"/>
      <c r="FV20" s="301"/>
      <c r="FW20" s="301"/>
      <c r="FX20" s="301"/>
      <c r="FY20" s="301"/>
      <c r="FZ20" s="301"/>
      <c r="GA20" s="301"/>
      <c r="GB20" s="301"/>
      <c r="GC20" s="301"/>
      <c r="GD20" s="301"/>
      <c r="GE20" s="301"/>
      <c r="GF20" s="301"/>
      <c r="GG20" s="301"/>
      <c r="GH20" s="301"/>
      <c r="GI20" s="301"/>
      <c r="GJ20" s="301"/>
      <c r="GK20" s="301"/>
      <c r="GL20" s="301"/>
      <c r="GM20" s="301"/>
      <c r="GN20" s="301"/>
      <c r="GO20" s="301"/>
      <c r="GP20" s="301"/>
      <c r="GQ20" s="301"/>
      <c r="GR20" s="301"/>
      <c r="GS20" s="301"/>
      <c r="GT20" s="301"/>
      <c r="GU20" s="301"/>
      <c r="GV20" s="301"/>
      <c r="GW20" s="301"/>
      <c r="GX20" s="301"/>
      <c r="GY20" s="301"/>
      <c r="GZ20" s="301"/>
      <c r="HA20" s="301"/>
      <c r="HB20" s="301"/>
      <c r="HC20" s="301"/>
      <c r="HD20" s="301"/>
      <c r="HE20" s="301"/>
      <c r="HF20" s="301"/>
      <c r="HG20" s="301"/>
      <c r="HH20" s="301"/>
      <c r="HI20" s="301"/>
      <c r="HJ20" s="301"/>
      <c r="HK20" s="301"/>
      <c r="HL20" s="301"/>
      <c r="HM20" s="301"/>
      <c r="HN20" s="301"/>
      <c r="HO20" s="301"/>
      <c r="HP20" s="301"/>
      <c r="HQ20" s="301"/>
      <c r="HR20" s="301"/>
      <c r="HS20" s="301"/>
      <c r="HT20" s="301"/>
      <c r="HU20" s="301"/>
      <c r="HV20" s="301"/>
      <c r="HW20" s="301"/>
      <c r="HX20" s="301"/>
      <c r="HY20" s="301"/>
      <c r="HZ20" s="301"/>
      <c r="IA20" s="301"/>
      <c r="IB20" s="301"/>
      <c r="IC20" s="301"/>
      <c r="ID20" s="301"/>
      <c r="IE20" s="301"/>
      <c r="IF20" s="301"/>
      <c r="IG20" s="301"/>
      <c r="IH20" s="301"/>
      <c r="II20" s="301"/>
      <c r="IJ20" s="301"/>
      <c r="IK20" s="301"/>
      <c r="IL20" s="301"/>
    </row>
    <row r="21" spans="1:246" s="306" customFormat="1" ht="24" customHeight="1" x14ac:dyDescent="0.2">
      <c r="A21" s="569">
        <f>Insumos!G15</f>
        <v>45444</v>
      </c>
      <c r="B21" s="569"/>
      <c r="C21" s="569"/>
      <c r="D21" s="569"/>
      <c r="E21" s="569"/>
      <c r="F21" s="569"/>
      <c r="G21" s="569"/>
      <c r="H21" s="569"/>
      <c r="I21" s="569"/>
      <c r="J21" s="569"/>
      <c r="K21" s="304"/>
      <c r="L21" s="304"/>
      <c r="M21" s="304"/>
      <c r="N21" s="304"/>
      <c r="O21" s="304"/>
      <c r="P21" s="304"/>
      <c r="Q21" s="304"/>
      <c r="R21" s="304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</row>
    <row r="22" spans="1:246" s="306" customFormat="1" ht="24" customHeight="1" x14ac:dyDescent="0.2">
      <c r="A22" s="100"/>
      <c r="B22" s="564" t="s">
        <v>31</v>
      </c>
      <c r="C22" s="564"/>
      <c r="D22" s="564" t="s">
        <v>38</v>
      </c>
      <c r="E22" s="564" t="s">
        <v>237</v>
      </c>
      <c r="F22" s="564"/>
      <c r="G22" s="564" t="s">
        <v>471</v>
      </c>
      <c r="H22" s="100"/>
      <c r="I22" s="100"/>
      <c r="K22" s="100"/>
      <c r="L22" s="304"/>
      <c r="M22" s="304"/>
      <c r="N22" s="304"/>
      <c r="O22" s="304"/>
      <c r="P22" s="304"/>
      <c r="Q22" s="304"/>
      <c r="R22" s="304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</row>
    <row r="23" spans="1:246" ht="24" customHeight="1" x14ac:dyDescent="0.2">
      <c r="B23" s="564"/>
      <c r="C23" s="564"/>
      <c r="D23" s="564"/>
      <c r="E23" s="516" t="s">
        <v>463</v>
      </c>
      <c r="F23" s="516" t="s">
        <v>464</v>
      </c>
      <c r="G23" s="564"/>
      <c r="L23" s="564" t="s">
        <v>31</v>
      </c>
      <c r="M23" s="564"/>
      <c r="N23" s="516" t="s">
        <v>483</v>
      </c>
      <c r="O23" s="516" t="s">
        <v>484</v>
      </c>
      <c r="P23" s="516" t="s">
        <v>491</v>
      </c>
      <c r="Q23" s="516" t="s">
        <v>30</v>
      </c>
    </row>
    <row r="24" spans="1:246" ht="24" customHeight="1" x14ac:dyDescent="0.2">
      <c r="B24" s="545" t="s">
        <v>174</v>
      </c>
      <c r="C24" s="577"/>
      <c r="D24" s="451" t="s">
        <v>32</v>
      </c>
      <c r="E24" s="489">
        <f>Insumos!G29</f>
        <v>0</v>
      </c>
      <c r="F24" s="494">
        <v>6315981.0000000009</v>
      </c>
      <c r="G24" s="455">
        <f>E24/F24-1</f>
        <v>-1</v>
      </c>
      <c r="L24" s="545" t="s">
        <v>174</v>
      </c>
      <c r="M24" s="546"/>
      <c r="N24" s="501">
        <v>158237</v>
      </c>
      <c r="O24" s="501">
        <v>49365</v>
      </c>
      <c r="P24" s="501">
        <v>117029</v>
      </c>
      <c r="Q24" s="523">
        <f>SUM(N24:P24)</f>
        <v>324631</v>
      </c>
    </row>
    <row r="25" spans="1:246" ht="24" customHeight="1" x14ac:dyDescent="0.2">
      <c r="B25" s="533" t="s">
        <v>465</v>
      </c>
      <c r="C25" s="574"/>
      <c r="D25" s="452" t="s">
        <v>466</v>
      </c>
      <c r="E25" s="490">
        <f>Insumos!G31</f>
        <v>0</v>
      </c>
      <c r="F25" s="495">
        <v>57.5</v>
      </c>
      <c r="G25" s="456">
        <f t="shared" ref="G25:G36" si="0">E25/F25-1</f>
        <v>-1</v>
      </c>
      <c r="L25" s="533" t="s">
        <v>465</v>
      </c>
      <c r="M25" s="534"/>
      <c r="N25" s="490">
        <v>50.78</v>
      </c>
      <c r="O25" s="490">
        <v>47.42</v>
      </c>
      <c r="P25" s="490">
        <v>45.84</v>
      </c>
      <c r="Q25" s="502">
        <f>Q24/Q26</f>
        <v>48.380178837555889</v>
      </c>
    </row>
    <row r="26" spans="1:246" ht="24" customHeight="1" x14ac:dyDescent="0.2">
      <c r="B26" s="497" t="s">
        <v>485</v>
      </c>
      <c r="C26" s="498"/>
      <c r="D26" s="452" t="s">
        <v>486</v>
      </c>
      <c r="E26" s="489" t="e">
        <f>ROUND(E24/E25,0)</f>
        <v>#DIV/0!</v>
      </c>
      <c r="F26" s="494">
        <f>ROUND(F24/F25,0)</f>
        <v>109843</v>
      </c>
      <c r="G26" s="456" t="e">
        <f t="shared" si="0"/>
        <v>#DIV/0!</v>
      </c>
      <c r="L26" s="517" t="s">
        <v>485</v>
      </c>
      <c r="M26" s="518"/>
      <c r="N26" s="489">
        <f>ROUND(N24/N25,0)</f>
        <v>3116</v>
      </c>
      <c r="O26" s="489">
        <f>ROUND(O24/O25,0)</f>
        <v>1041</v>
      </c>
      <c r="P26" s="489">
        <f>ROUND(P24/P25,0)</f>
        <v>2553</v>
      </c>
      <c r="Q26" s="504">
        <f>SUM(N26:P26)</f>
        <v>6710</v>
      </c>
    </row>
    <row r="27" spans="1:246" ht="24" customHeight="1" x14ac:dyDescent="0.2">
      <c r="B27" s="533" t="s">
        <v>468</v>
      </c>
      <c r="C27" s="574"/>
      <c r="D27" s="452" t="s">
        <v>33</v>
      </c>
      <c r="E27" s="490">
        <f>Insumos!G37</f>
        <v>0</v>
      </c>
      <c r="F27" s="495">
        <v>4906596.8379633678</v>
      </c>
      <c r="G27" s="456">
        <f t="shared" si="0"/>
        <v>-1</v>
      </c>
      <c r="L27" s="533" t="s">
        <v>468</v>
      </c>
      <c r="M27" s="534"/>
      <c r="N27" s="503">
        <v>558788</v>
      </c>
      <c r="O27" s="503">
        <v>125397.5</v>
      </c>
      <c r="P27" s="503">
        <v>226145.6</v>
      </c>
      <c r="Q27" s="504">
        <f>SUM(N27:P27)</f>
        <v>910331.1</v>
      </c>
    </row>
    <row r="28" spans="1:246" ht="24" customHeight="1" x14ac:dyDescent="0.2">
      <c r="B28" s="499" t="s">
        <v>487</v>
      </c>
      <c r="C28" s="500"/>
      <c r="D28" s="452" t="s">
        <v>488</v>
      </c>
      <c r="E28" s="490" t="e">
        <f>E27/E26</f>
        <v>#DIV/0!</v>
      </c>
      <c r="F28" s="495">
        <f>F27/F26</f>
        <v>44.669180903319898</v>
      </c>
      <c r="G28" s="456" t="e">
        <f t="shared" si="0"/>
        <v>#DIV/0!</v>
      </c>
      <c r="L28" s="517" t="s">
        <v>487</v>
      </c>
      <c r="M28" s="518"/>
      <c r="N28" s="490">
        <f t="shared" ref="N28:Q28" si="1">N27/N26</f>
        <v>179.32862644415917</v>
      </c>
      <c r="O28" s="490">
        <f t="shared" si="1"/>
        <v>120.45869356388089</v>
      </c>
      <c r="P28" s="490">
        <f>P27/P26</f>
        <v>88.580336858597732</v>
      </c>
      <c r="Q28" s="502">
        <f t="shared" si="1"/>
        <v>135.66782414307005</v>
      </c>
    </row>
    <row r="29" spans="1:246" ht="24" customHeight="1" x14ac:dyDescent="0.2">
      <c r="B29" s="533" t="s">
        <v>24</v>
      </c>
      <c r="C29" s="574"/>
      <c r="D29" s="453" t="s">
        <v>34</v>
      </c>
      <c r="E29" s="489">
        <f>Planilha!G401</f>
        <v>0</v>
      </c>
      <c r="F29" s="494">
        <v>1032</v>
      </c>
      <c r="G29" s="456">
        <f t="shared" si="0"/>
        <v>-1</v>
      </c>
      <c r="L29" s="533" t="s">
        <v>24</v>
      </c>
      <c r="M29" s="534"/>
      <c r="N29" s="505">
        <v>23</v>
      </c>
      <c r="O29" s="505">
        <v>8</v>
      </c>
      <c r="P29" s="505">
        <v>16</v>
      </c>
      <c r="Q29" s="506">
        <f>SUM(N29:P29)</f>
        <v>47</v>
      </c>
    </row>
    <row r="30" spans="1:246" ht="24" customHeight="1" x14ac:dyDescent="0.2">
      <c r="B30" s="533" t="s">
        <v>179</v>
      </c>
      <c r="C30" s="574"/>
      <c r="D30" s="453" t="s">
        <v>34</v>
      </c>
      <c r="E30" s="489">
        <f>Planilha!G393</f>
        <v>0</v>
      </c>
      <c r="F30" s="494">
        <v>929</v>
      </c>
      <c r="G30" s="456">
        <f t="shared" si="0"/>
        <v>-1</v>
      </c>
      <c r="L30" s="533" t="s">
        <v>179</v>
      </c>
      <c r="M30" s="534"/>
      <c r="N30" s="505">
        <v>21</v>
      </c>
      <c r="O30" s="505">
        <v>7</v>
      </c>
      <c r="P30" s="505">
        <v>14</v>
      </c>
      <c r="Q30" s="506">
        <f>SUM(N30:P30)</f>
        <v>42</v>
      </c>
    </row>
    <row r="31" spans="1:246" ht="24" customHeight="1" thickBot="1" x14ac:dyDescent="0.25">
      <c r="B31" s="533" t="s">
        <v>175</v>
      </c>
      <c r="C31" s="574"/>
      <c r="D31" s="453" t="s">
        <v>170</v>
      </c>
      <c r="E31" s="491" t="e">
        <f>Insumos!J295</f>
        <v>#DIV/0!</v>
      </c>
      <c r="F31" s="496">
        <v>9.7374031007751931</v>
      </c>
      <c r="G31" s="456" t="e">
        <f t="shared" si="0"/>
        <v>#DIV/0!</v>
      </c>
      <c r="L31" s="533" t="s">
        <v>175</v>
      </c>
      <c r="M31" s="534"/>
      <c r="N31" s="510">
        <v>8</v>
      </c>
      <c r="O31" s="510">
        <v>8</v>
      </c>
      <c r="P31" s="510">
        <v>8</v>
      </c>
      <c r="Q31" s="524">
        <f>(N31*N29+O29*O31+P29*P31)/Q29</f>
        <v>8</v>
      </c>
    </row>
    <row r="32" spans="1:246" ht="24" customHeight="1" thickBot="1" x14ac:dyDescent="0.25">
      <c r="B32" s="533" t="s">
        <v>176</v>
      </c>
      <c r="C32" s="574"/>
      <c r="D32" s="453" t="s">
        <v>35</v>
      </c>
      <c r="E32" s="489" t="e">
        <f>Planilha!G414</f>
        <v>#DIV/0!</v>
      </c>
      <c r="F32" s="494">
        <v>5545.6691904880172</v>
      </c>
      <c r="G32" s="456" t="e">
        <f t="shared" si="0"/>
        <v>#DIV/0!</v>
      </c>
      <c r="L32" s="533" t="s">
        <v>176</v>
      </c>
      <c r="M32" s="534"/>
      <c r="N32" s="513">
        <v>27939.4</v>
      </c>
      <c r="O32" s="514">
        <v>18809.625714285714</v>
      </c>
      <c r="P32" s="514">
        <v>16960.920000000002</v>
      </c>
      <c r="Q32" s="515">
        <f>1.05*Q27/Q30</f>
        <v>22758.2775</v>
      </c>
    </row>
    <row r="33" spans="1:247" ht="24" customHeight="1" x14ac:dyDescent="0.2">
      <c r="B33" s="533" t="s">
        <v>264</v>
      </c>
      <c r="C33" s="574"/>
      <c r="D33" s="453" t="s">
        <v>36</v>
      </c>
      <c r="E33" s="492" t="e">
        <f>Planilha!G415</f>
        <v>#DIV/0!</v>
      </c>
      <c r="F33" s="308">
        <v>1.2259454364938285</v>
      </c>
      <c r="G33" s="456" t="e">
        <f t="shared" si="0"/>
        <v>#DIV/0!</v>
      </c>
      <c r="L33" s="533" t="s">
        <v>264</v>
      </c>
      <c r="M33" s="534"/>
      <c r="N33" s="511">
        <v>0.26969423960769517</v>
      </c>
      <c r="O33" s="511">
        <v>0.3749220194098189</v>
      </c>
      <c r="P33" s="511">
        <v>0.49285146594136908</v>
      </c>
      <c r="Q33" s="512">
        <f>Q24/(Q27*1.05)</f>
        <v>0.33962629745636608</v>
      </c>
    </row>
    <row r="34" spans="1:247" ht="24" customHeight="1" x14ac:dyDescent="0.2">
      <c r="B34" s="533" t="s">
        <v>177</v>
      </c>
      <c r="C34" s="574"/>
      <c r="D34" s="453" t="s">
        <v>27</v>
      </c>
      <c r="E34" s="492" t="e">
        <f>Planilha!G1209</f>
        <v>#DIV/0!</v>
      </c>
      <c r="F34" s="308" t="e">
        <f>Insumos!G21</f>
        <v>#DIV/0!</v>
      </c>
      <c r="G34" s="456" t="e">
        <f t="shared" si="0"/>
        <v>#DIV/0!</v>
      </c>
      <c r="L34" s="533" t="s">
        <v>177</v>
      </c>
      <c r="M34" s="534"/>
      <c r="N34" s="492">
        <v>5.176843701643155</v>
      </c>
      <c r="O34" s="492">
        <v>5.7242617419547077</v>
      </c>
      <c r="P34" s="492">
        <v>5.9325469944671383</v>
      </c>
      <c r="Q34" s="508">
        <f>(O34*O27+P34*P27+N27*N34)/Q27</f>
        <v>5.4399829355852054</v>
      </c>
    </row>
    <row r="35" spans="1:247" ht="24" customHeight="1" x14ac:dyDescent="0.2">
      <c r="B35" s="533" t="s">
        <v>178</v>
      </c>
      <c r="C35" s="574"/>
      <c r="D35" s="453" t="s">
        <v>37</v>
      </c>
      <c r="E35" s="492" t="e">
        <f>E34/E33</f>
        <v>#DIV/0!</v>
      </c>
      <c r="F35" s="308" t="e">
        <f>F34/F33</f>
        <v>#DIV/0!</v>
      </c>
      <c r="G35" s="456" t="e">
        <f t="shared" si="0"/>
        <v>#DIV/0!</v>
      </c>
      <c r="L35" s="533" t="s">
        <v>178</v>
      </c>
      <c r="M35" s="534"/>
      <c r="N35" s="492">
        <v>19.195232753853169</v>
      </c>
      <c r="O35" s="492">
        <v>15.267872905852576</v>
      </c>
      <c r="P35" s="492">
        <v>12.037190521764401</v>
      </c>
      <c r="Q35" s="507">
        <f>Q34/Q33</f>
        <v>16.017555107858261</v>
      </c>
    </row>
    <row r="36" spans="1:247" s="306" customFormat="1" ht="24" customHeight="1" x14ac:dyDescent="0.2">
      <c r="A36" s="100"/>
      <c r="B36" s="535" t="s">
        <v>452</v>
      </c>
      <c r="C36" s="576"/>
      <c r="D36" s="454" t="s">
        <v>453</v>
      </c>
      <c r="E36" s="493" t="e">
        <f>Planilha!G1212</f>
        <v>#DIV/0!</v>
      </c>
      <c r="F36" s="450" t="e">
        <f>Insumos!G22</f>
        <v>#DIV/0!</v>
      </c>
      <c r="G36" s="457" t="e">
        <f t="shared" si="0"/>
        <v>#DIV/0!</v>
      </c>
      <c r="H36" s="309"/>
      <c r="I36" s="309"/>
      <c r="L36" s="535" t="s">
        <v>452</v>
      </c>
      <c r="M36" s="536"/>
      <c r="N36" s="493">
        <v>0.10194650850025906</v>
      </c>
      <c r="O36" s="493">
        <v>0.12071408144147422</v>
      </c>
      <c r="P36" s="493">
        <v>0.12941856445172639</v>
      </c>
      <c r="Q36" s="509">
        <f t="shared" ref="Q36" si="2">Q34/Q25</f>
        <v>0.11244238996823078</v>
      </c>
      <c r="R36" s="100"/>
      <c r="S36" s="307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</row>
    <row r="37" spans="1:247" s="81" customFormat="1" ht="24" customHeight="1" x14ac:dyDescent="0.2">
      <c r="A37" s="309"/>
      <c r="B37" s="81" t="s">
        <v>441</v>
      </c>
      <c r="E37" s="311"/>
      <c r="F37" s="312"/>
      <c r="H37" s="309"/>
      <c r="I37" s="309"/>
      <c r="J37" s="310"/>
      <c r="K37" s="310"/>
      <c r="L37" s="304"/>
      <c r="P37" s="304"/>
      <c r="Q37" s="304"/>
      <c r="R37" s="310"/>
      <c r="S37" s="313"/>
      <c r="T37" s="307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  <c r="FL37" s="313"/>
      <c r="FM37" s="313"/>
      <c r="FN37" s="313"/>
      <c r="FO37" s="313"/>
      <c r="FP37" s="313"/>
      <c r="FQ37" s="313"/>
      <c r="FR37" s="313"/>
      <c r="FS37" s="313"/>
      <c r="FT37" s="313"/>
      <c r="FU37" s="313"/>
      <c r="FV37" s="313"/>
      <c r="FW37" s="313"/>
      <c r="FX37" s="313"/>
      <c r="FY37" s="313"/>
      <c r="FZ37" s="313"/>
      <c r="GA37" s="313"/>
      <c r="GB37" s="313"/>
      <c r="GC37" s="313"/>
      <c r="GD37" s="313"/>
      <c r="GE37" s="313"/>
      <c r="GF37" s="313"/>
      <c r="GG37" s="313"/>
      <c r="GH37" s="313"/>
      <c r="GI37" s="313"/>
      <c r="GJ37" s="313"/>
      <c r="GK37" s="313"/>
      <c r="GL37" s="313"/>
      <c r="GM37" s="313"/>
      <c r="GN37" s="313"/>
      <c r="GO37" s="313"/>
      <c r="GP37" s="313"/>
      <c r="GQ37" s="313"/>
      <c r="GR37" s="313"/>
      <c r="GS37" s="313"/>
      <c r="GT37" s="313"/>
      <c r="GU37" s="313"/>
      <c r="GV37" s="313"/>
      <c r="GW37" s="313"/>
      <c r="GX37" s="313"/>
      <c r="GY37" s="313"/>
      <c r="GZ37" s="313"/>
      <c r="HA37" s="313"/>
      <c r="HB37" s="313"/>
      <c r="HC37" s="313"/>
      <c r="HD37" s="313"/>
      <c r="HE37" s="313"/>
      <c r="HF37" s="313"/>
      <c r="HG37" s="313"/>
      <c r="HH37" s="313"/>
      <c r="HI37" s="313"/>
      <c r="HJ37" s="313"/>
      <c r="HK37" s="313"/>
      <c r="HL37" s="313"/>
      <c r="HM37" s="313"/>
      <c r="HN37" s="313"/>
      <c r="HO37" s="313"/>
      <c r="HP37" s="313"/>
      <c r="HQ37" s="313"/>
      <c r="HR37" s="313"/>
      <c r="HS37" s="313"/>
      <c r="HT37" s="313"/>
      <c r="HU37" s="313"/>
      <c r="HV37" s="313"/>
      <c r="HW37" s="313"/>
      <c r="HX37" s="313"/>
      <c r="HY37" s="313"/>
      <c r="HZ37" s="313"/>
      <c r="IA37" s="313"/>
      <c r="IB37" s="313"/>
      <c r="IC37" s="313"/>
      <c r="ID37" s="313"/>
      <c r="IE37" s="313"/>
      <c r="IF37" s="313"/>
    </row>
    <row r="38" spans="1:247" s="81" customFormat="1" ht="24" customHeight="1" x14ac:dyDescent="0.2">
      <c r="A38" s="309"/>
      <c r="B38" s="81" t="s">
        <v>442</v>
      </c>
      <c r="D38" s="311"/>
      <c r="E38" s="311"/>
      <c r="H38" s="309"/>
      <c r="I38" s="309"/>
      <c r="J38" s="310"/>
      <c r="K38" s="310"/>
      <c r="Q38" s="304"/>
      <c r="R38" s="310"/>
      <c r="S38" s="313"/>
      <c r="T38" s="307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3"/>
      <c r="FL38" s="313"/>
      <c r="FM38" s="313"/>
      <c r="FN38" s="313"/>
      <c r="FO38" s="313"/>
      <c r="FP38" s="313"/>
      <c r="FQ38" s="313"/>
      <c r="FR38" s="313"/>
      <c r="FS38" s="313"/>
      <c r="FT38" s="313"/>
      <c r="FU38" s="313"/>
      <c r="FV38" s="313"/>
      <c r="FW38" s="313"/>
      <c r="FX38" s="313"/>
      <c r="FY38" s="313"/>
      <c r="FZ38" s="313"/>
      <c r="GA38" s="313"/>
      <c r="GB38" s="313"/>
      <c r="GC38" s="313"/>
      <c r="GD38" s="313"/>
      <c r="GE38" s="313"/>
      <c r="GF38" s="313"/>
      <c r="GG38" s="313"/>
      <c r="GH38" s="313"/>
      <c r="GI38" s="313"/>
      <c r="GJ38" s="313"/>
      <c r="GK38" s="313"/>
      <c r="GL38" s="313"/>
      <c r="GM38" s="313"/>
      <c r="GN38" s="313"/>
      <c r="GO38" s="313"/>
      <c r="GP38" s="313"/>
      <c r="GQ38" s="313"/>
      <c r="GR38" s="313"/>
      <c r="GS38" s="313"/>
      <c r="GT38" s="313"/>
      <c r="GU38" s="313"/>
      <c r="GV38" s="313"/>
      <c r="GW38" s="313"/>
      <c r="GX38" s="313"/>
      <c r="GY38" s="313"/>
      <c r="GZ38" s="313"/>
      <c r="HA38" s="313"/>
      <c r="HB38" s="313"/>
      <c r="HC38" s="313"/>
      <c r="HD38" s="313"/>
      <c r="HE38" s="313"/>
      <c r="HF38" s="313"/>
      <c r="HG38" s="313"/>
      <c r="HH38" s="313"/>
      <c r="HI38" s="313"/>
      <c r="HJ38" s="313"/>
      <c r="HK38" s="313"/>
      <c r="HL38" s="313"/>
      <c r="HM38" s="313"/>
      <c r="HN38" s="313"/>
      <c r="HO38" s="313"/>
      <c r="HP38" s="313"/>
      <c r="HQ38" s="313"/>
      <c r="HR38" s="313"/>
      <c r="HS38" s="313"/>
      <c r="HT38" s="313"/>
      <c r="HU38" s="313"/>
      <c r="HV38" s="313"/>
      <c r="HW38" s="313"/>
      <c r="HX38" s="313"/>
      <c r="HY38" s="313"/>
      <c r="HZ38" s="313"/>
      <c r="IA38" s="313"/>
      <c r="IB38" s="313"/>
      <c r="IC38" s="313"/>
      <c r="ID38" s="313"/>
      <c r="IE38" s="313"/>
      <c r="IF38" s="313"/>
      <c r="IG38" s="313"/>
      <c r="IH38" s="313"/>
      <c r="II38" s="313"/>
      <c r="IJ38" s="313"/>
      <c r="IK38" s="313"/>
      <c r="IL38" s="313"/>
    </row>
    <row r="39" spans="1:247" s="81" customFormat="1" ht="24" customHeight="1" x14ac:dyDescent="0.2">
      <c r="A39" s="309"/>
      <c r="B39" s="314"/>
      <c r="C39" s="314"/>
      <c r="D39" s="314"/>
      <c r="E39" s="314"/>
      <c r="F39" s="312"/>
      <c r="H39" s="309"/>
      <c r="I39" s="309"/>
      <c r="J39" s="310"/>
      <c r="K39" s="310"/>
      <c r="Q39" s="304"/>
      <c r="R39" s="310"/>
      <c r="S39" s="313"/>
      <c r="T39" s="307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3"/>
      <c r="EF39" s="313"/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  <c r="FL39" s="313"/>
      <c r="FM39" s="313"/>
      <c r="FN39" s="313"/>
      <c r="FO39" s="313"/>
      <c r="FP39" s="313"/>
      <c r="FQ39" s="313"/>
      <c r="FR39" s="313"/>
      <c r="FS39" s="313"/>
      <c r="FT39" s="313"/>
      <c r="FU39" s="313"/>
      <c r="FV39" s="313"/>
      <c r="FW39" s="313"/>
      <c r="FX39" s="313"/>
      <c r="FY39" s="313"/>
      <c r="FZ39" s="313"/>
      <c r="GA39" s="313"/>
      <c r="GB39" s="313"/>
      <c r="GC39" s="313"/>
      <c r="GD39" s="313"/>
      <c r="GE39" s="313"/>
      <c r="GF39" s="313"/>
      <c r="GG39" s="313"/>
      <c r="GH39" s="313"/>
      <c r="GI39" s="313"/>
      <c r="GJ39" s="313"/>
      <c r="GK39" s="313"/>
      <c r="GL39" s="313"/>
      <c r="GM39" s="313"/>
      <c r="GN39" s="313"/>
      <c r="GO39" s="313"/>
      <c r="GP39" s="313"/>
      <c r="GQ39" s="313"/>
      <c r="GR39" s="313"/>
      <c r="GS39" s="313"/>
      <c r="GT39" s="313"/>
      <c r="GU39" s="313"/>
      <c r="GV39" s="313"/>
      <c r="GW39" s="313"/>
      <c r="GX39" s="313"/>
      <c r="GY39" s="313"/>
      <c r="GZ39" s="313"/>
      <c r="HA39" s="313"/>
      <c r="HB39" s="313"/>
      <c r="HC39" s="313"/>
      <c r="HD39" s="313"/>
      <c r="HE39" s="313"/>
      <c r="HF39" s="313"/>
      <c r="HG39" s="313"/>
      <c r="HH39" s="313"/>
      <c r="HI39" s="313"/>
      <c r="HJ39" s="313"/>
      <c r="HK39" s="313"/>
      <c r="HL39" s="313"/>
      <c r="HM39" s="313"/>
      <c r="HN39" s="313"/>
      <c r="HO39" s="313"/>
      <c r="HP39" s="313"/>
      <c r="HQ39" s="313"/>
      <c r="HR39" s="313"/>
      <c r="HS39" s="313"/>
      <c r="HT39" s="313"/>
      <c r="HU39" s="313"/>
      <c r="HV39" s="313"/>
      <c r="HW39" s="313"/>
      <c r="HX39" s="313"/>
      <c r="HY39" s="313"/>
      <c r="HZ39" s="313"/>
      <c r="IA39" s="313"/>
      <c r="IB39" s="313"/>
      <c r="IC39" s="313"/>
      <c r="ID39" s="313"/>
      <c r="IE39" s="313"/>
      <c r="IF39" s="313"/>
      <c r="IG39" s="313"/>
      <c r="IH39" s="313"/>
      <c r="II39" s="313"/>
      <c r="IJ39" s="313"/>
      <c r="IK39" s="313"/>
      <c r="IL39" s="313"/>
    </row>
    <row r="40" spans="1:247" s="81" customFormat="1" ht="24" customHeight="1" x14ac:dyDescent="0.2">
      <c r="A40" s="309"/>
      <c r="D40" s="311"/>
      <c r="E40" s="311"/>
      <c r="F40" s="312"/>
      <c r="H40" s="309"/>
      <c r="I40" s="309"/>
      <c r="J40" s="310"/>
      <c r="K40" s="310"/>
      <c r="Q40" s="304"/>
      <c r="R40" s="310"/>
      <c r="S40" s="313"/>
      <c r="T40" s="307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3"/>
      <c r="FL40" s="313"/>
      <c r="FM40" s="313"/>
      <c r="FN40" s="313"/>
      <c r="FO40" s="313"/>
      <c r="FP40" s="313"/>
      <c r="FQ40" s="313"/>
      <c r="FR40" s="313"/>
      <c r="FS40" s="313"/>
      <c r="FT40" s="313"/>
      <c r="FU40" s="313"/>
      <c r="FV40" s="313"/>
      <c r="FW40" s="313"/>
      <c r="FX40" s="313"/>
      <c r="FY40" s="313"/>
      <c r="FZ40" s="313"/>
      <c r="GA40" s="313"/>
      <c r="GB40" s="313"/>
      <c r="GC40" s="313"/>
      <c r="GD40" s="313"/>
      <c r="GE40" s="313"/>
      <c r="GF40" s="313"/>
      <c r="GG40" s="313"/>
      <c r="GH40" s="313"/>
      <c r="GI40" s="313"/>
      <c r="GJ40" s="313"/>
      <c r="GK40" s="313"/>
      <c r="GL40" s="313"/>
      <c r="GM40" s="313"/>
      <c r="GN40" s="313"/>
      <c r="GO40" s="313"/>
      <c r="GP40" s="313"/>
      <c r="GQ40" s="313"/>
      <c r="GR40" s="313"/>
      <c r="GS40" s="313"/>
      <c r="GT40" s="313"/>
      <c r="GU40" s="313"/>
      <c r="GV40" s="313"/>
      <c r="GW40" s="313"/>
      <c r="GX40" s="313"/>
      <c r="GY40" s="313"/>
      <c r="GZ40" s="313"/>
      <c r="HA40" s="313"/>
      <c r="HB40" s="313"/>
      <c r="HC40" s="313"/>
      <c r="HD40" s="313"/>
      <c r="HE40" s="313"/>
      <c r="HF40" s="313"/>
      <c r="HG40" s="313"/>
      <c r="HH40" s="313"/>
      <c r="HI40" s="313"/>
      <c r="HJ40" s="313"/>
      <c r="HK40" s="313"/>
      <c r="HL40" s="313"/>
      <c r="HM40" s="313"/>
      <c r="HN40" s="313"/>
      <c r="HO40" s="313"/>
      <c r="HP40" s="313"/>
      <c r="HQ40" s="313"/>
      <c r="HR40" s="313"/>
      <c r="HS40" s="313"/>
      <c r="HT40" s="313"/>
      <c r="HU40" s="313"/>
      <c r="HV40" s="313"/>
      <c r="HW40" s="313"/>
      <c r="HX40" s="313"/>
      <c r="HY40" s="313"/>
      <c r="HZ40" s="313"/>
      <c r="IA40" s="313"/>
      <c r="IB40" s="313"/>
      <c r="IC40" s="313"/>
      <c r="ID40" s="313"/>
      <c r="IE40" s="313"/>
      <c r="IF40" s="313"/>
      <c r="IG40" s="313"/>
      <c r="IH40" s="313"/>
      <c r="II40" s="313"/>
      <c r="IJ40" s="313"/>
      <c r="IK40" s="313"/>
      <c r="IL40" s="313"/>
    </row>
    <row r="41" spans="1:247" s="81" customFormat="1" ht="24" customHeight="1" x14ac:dyDescent="0.2">
      <c r="A41" s="309"/>
      <c r="D41" s="311"/>
      <c r="E41" s="311"/>
      <c r="F41" s="312"/>
      <c r="H41" s="309"/>
      <c r="I41" s="309"/>
      <c r="J41" s="310"/>
      <c r="K41" s="310"/>
      <c r="Q41" s="304"/>
      <c r="R41" s="310"/>
      <c r="S41" s="313"/>
      <c r="T41" s="307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</row>
    <row r="42" spans="1:247" s="81" customFormat="1" ht="24" customHeight="1" x14ac:dyDescent="0.2">
      <c r="A42" s="309"/>
      <c r="D42" s="311"/>
      <c r="E42" s="311"/>
      <c r="F42" s="312"/>
      <c r="H42" s="309"/>
      <c r="I42" s="309"/>
      <c r="J42" s="310"/>
      <c r="K42" s="310"/>
      <c r="L42" s="310"/>
      <c r="M42" s="310"/>
      <c r="N42" s="310"/>
      <c r="O42" s="310"/>
      <c r="P42" s="310"/>
      <c r="Q42" s="304"/>
      <c r="R42" s="310"/>
      <c r="S42" s="313"/>
      <c r="T42" s="307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13"/>
      <c r="FQ42" s="313"/>
      <c r="FR42" s="313"/>
      <c r="FS42" s="313"/>
      <c r="FT42" s="313"/>
      <c r="FU42" s="313"/>
      <c r="FV42" s="313"/>
      <c r="FW42" s="313"/>
      <c r="FX42" s="313"/>
      <c r="FY42" s="313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3"/>
      <c r="GL42" s="313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3"/>
      <c r="GY42" s="313"/>
      <c r="GZ42" s="313"/>
      <c r="HA42" s="313"/>
      <c r="HB42" s="313"/>
      <c r="HC42" s="313"/>
      <c r="HD42" s="313"/>
      <c r="HE42" s="313"/>
      <c r="HF42" s="313"/>
      <c r="HG42" s="313"/>
      <c r="HH42" s="313"/>
      <c r="HI42" s="313"/>
      <c r="HJ42" s="313"/>
      <c r="HK42" s="313"/>
      <c r="HL42" s="313"/>
      <c r="HM42" s="313"/>
      <c r="HN42" s="313"/>
      <c r="HO42" s="313"/>
      <c r="HP42" s="313"/>
      <c r="HQ42" s="313"/>
      <c r="HR42" s="313"/>
      <c r="HS42" s="313"/>
      <c r="HT42" s="313"/>
      <c r="HU42" s="313"/>
      <c r="HV42" s="313"/>
      <c r="HW42" s="313"/>
      <c r="HX42" s="313"/>
      <c r="HY42" s="313"/>
      <c r="HZ42" s="313"/>
      <c r="IA42" s="313"/>
      <c r="IB42" s="313"/>
      <c r="IC42" s="313"/>
      <c r="ID42" s="313"/>
      <c r="IE42" s="313"/>
      <c r="IF42" s="313"/>
      <c r="IG42" s="313"/>
      <c r="IH42" s="313"/>
      <c r="II42" s="313"/>
      <c r="IJ42" s="313"/>
      <c r="IK42" s="313"/>
      <c r="IL42" s="313"/>
    </row>
    <row r="43" spans="1:247" s="81" customFormat="1" ht="24" customHeight="1" x14ac:dyDescent="0.2">
      <c r="A43" s="309"/>
      <c r="D43" s="311"/>
      <c r="E43" s="311"/>
      <c r="F43" s="312"/>
      <c r="H43" s="309"/>
      <c r="I43" s="309"/>
      <c r="J43" s="310"/>
      <c r="K43" s="310"/>
      <c r="L43" s="310"/>
      <c r="M43" s="310"/>
      <c r="N43" s="310"/>
      <c r="O43" s="310"/>
      <c r="P43" s="310"/>
      <c r="Q43" s="304"/>
      <c r="R43" s="310"/>
      <c r="S43" s="313"/>
      <c r="T43" s="307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  <c r="DO43" s="313"/>
      <c r="DP43" s="313"/>
      <c r="DQ43" s="313"/>
      <c r="DR43" s="313"/>
      <c r="DS43" s="313"/>
      <c r="DT43" s="313"/>
      <c r="DU43" s="313"/>
      <c r="DV43" s="313"/>
      <c r="DW43" s="313"/>
      <c r="DX43" s="313"/>
      <c r="DY43" s="313"/>
      <c r="DZ43" s="313"/>
      <c r="EA43" s="313"/>
      <c r="EB43" s="313"/>
      <c r="EC43" s="313"/>
      <c r="ED43" s="313"/>
      <c r="EE43" s="313"/>
      <c r="EF43" s="313"/>
      <c r="EG43" s="313"/>
      <c r="EH43" s="313"/>
      <c r="EI43" s="313"/>
      <c r="EJ43" s="313"/>
      <c r="EK43" s="313"/>
      <c r="EL43" s="313"/>
      <c r="EM43" s="313"/>
      <c r="EN43" s="313"/>
      <c r="EO43" s="313"/>
      <c r="EP43" s="313"/>
      <c r="EQ43" s="313"/>
      <c r="ER43" s="313"/>
      <c r="ES43" s="313"/>
      <c r="ET43" s="313"/>
      <c r="EU43" s="313"/>
      <c r="EV43" s="313"/>
      <c r="EW43" s="313"/>
      <c r="EX43" s="313"/>
      <c r="EY43" s="313"/>
      <c r="EZ43" s="313"/>
      <c r="FA43" s="313"/>
      <c r="FB43" s="313"/>
      <c r="FC43" s="313"/>
      <c r="FD43" s="313"/>
      <c r="FE43" s="313"/>
      <c r="FF43" s="313"/>
      <c r="FG43" s="313"/>
      <c r="FH43" s="313"/>
      <c r="FI43" s="313"/>
      <c r="FJ43" s="313"/>
      <c r="FK43" s="313"/>
      <c r="FL43" s="313"/>
      <c r="FM43" s="313"/>
      <c r="FN43" s="313"/>
      <c r="FO43" s="313"/>
      <c r="FP43" s="313"/>
      <c r="FQ43" s="313"/>
      <c r="FR43" s="313"/>
      <c r="FS43" s="313"/>
      <c r="FT43" s="313"/>
      <c r="FU43" s="313"/>
      <c r="FV43" s="313"/>
      <c r="FW43" s="313"/>
      <c r="FX43" s="313"/>
      <c r="FY43" s="313"/>
      <c r="FZ43" s="313"/>
      <c r="GA43" s="313"/>
      <c r="GB43" s="313"/>
      <c r="GC43" s="313"/>
      <c r="GD43" s="313"/>
      <c r="GE43" s="313"/>
      <c r="GF43" s="313"/>
      <c r="GG43" s="313"/>
      <c r="GH43" s="313"/>
      <c r="GI43" s="313"/>
      <c r="GJ43" s="313"/>
      <c r="GK43" s="313"/>
      <c r="GL43" s="313"/>
      <c r="GM43" s="313"/>
      <c r="GN43" s="313"/>
      <c r="GO43" s="313"/>
      <c r="GP43" s="313"/>
      <c r="GQ43" s="313"/>
      <c r="GR43" s="313"/>
      <c r="GS43" s="313"/>
      <c r="GT43" s="313"/>
      <c r="GU43" s="313"/>
      <c r="GV43" s="313"/>
      <c r="GW43" s="313"/>
      <c r="GX43" s="313"/>
      <c r="GY43" s="313"/>
      <c r="GZ43" s="313"/>
      <c r="HA43" s="313"/>
      <c r="HB43" s="313"/>
      <c r="HC43" s="313"/>
      <c r="HD43" s="313"/>
      <c r="HE43" s="313"/>
      <c r="HF43" s="313"/>
      <c r="HG43" s="313"/>
      <c r="HH43" s="313"/>
      <c r="HI43" s="313"/>
      <c r="HJ43" s="313"/>
      <c r="HK43" s="313"/>
      <c r="HL43" s="313"/>
      <c r="HM43" s="313"/>
      <c r="HN43" s="313"/>
      <c r="HO43" s="313"/>
      <c r="HP43" s="313"/>
      <c r="HQ43" s="313"/>
      <c r="HR43" s="313"/>
      <c r="HS43" s="313"/>
      <c r="HT43" s="313"/>
      <c r="HU43" s="313"/>
      <c r="HV43" s="313"/>
      <c r="HW43" s="313"/>
      <c r="HX43" s="313"/>
      <c r="HY43" s="313"/>
      <c r="HZ43" s="313"/>
      <c r="IA43" s="313"/>
      <c r="IB43" s="313"/>
      <c r="IC43" s="313"/>
      <c r="ID43" s="313"/>
      <c r="IE43" s="313"/>
      <c r="IF43" s="313"/>
      <c r="IG43" s="313"/>
      <c r="IH43" s="313"/>
      <c r="II43" s="313"/>
      <c r="IJ43" s="313"/>
      <c r="IK43" s="313"/>
      <c r="IL43" s="313"/>
    </row>
    <row r="44" spans="1:247" s="309" customFormat="1" ht="24" customHeight="1" x14ac:dyDescent="0.2">
      <c r="B44" s="303"/>
      <c r="C44" s="303"/>
      <c r="F44" s="315"/>
      <c r="G44" s="100"/>
      <c r="H44" s="100"/>
      <c r="I44" s="100"/>
      <c r="J44" s="304"/>
      <c r="K44" s="304"/>
      <c r="L44" s="304"/>
      <c r="M44" s="310"/>
      <c r="N44" s="310"/>
      <c r="O44" s="310"/>
      <c r="P44" s="310"/>
      <c r="Q44" s="310"/>
      <c r="R44" s="310"/>
      <c r="S44" s="310"/>
      <c r="T44" s="5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  <c r="FF44" s="310"/>
      <c r="FG44" s="310"/>
      <c r="FH44" s="310"/>
      <c r="FI44" s="310"/>
      <c r="FJ44" s="310"/>
      <c r="FK44" s="310"/>
      <c r="FL44" s="310"/>
      <c r="FM44" s="310"/>
      <c r="FN44" s="310"/>
      <c r="FO44" s="310"/>
      <c r="FP44" s="310"/>
      <c r="FQ44" s="310"/>
      <c r="FR44" s="310"/>
      <c r="FS44" s="310"/>
      <c r="FT44" s="310"/>
      <c r="FU44" s="310"/>
      <c r="FV44" s="310"/>
      <c r="FW44" s="310"/>
      <c r="FX44" s="310"/>
      <c r="FY44" s="310"/>
      <c r="FZ44" s="310"/>
      <c r="GA44" s="310"/>
      <c r="GB44" s="310"/>
      <c r="GC44" s="310"/>
      <c r="GD44" s="310"/>
      <c r="GE44" s="310"/>
      <c r="GF44" s="310"/>
      <c r="GG44" s="310"/>
      <c r="GH44" s="310"/>
      <c r="GI44" s="310"/>
      <c r="GJ44" s="310"/>
      <c r="GK44" s="310"/>
      <c r="GL44" s="310"/>
      <c r="GM44" s="310"/>
      <c r="GN44" s="310"/>
      <c r="GO44" s="310"/>
      <c r="GP44" s="310"/>
      <c r="GQ44" s="310"/>
      <c r="GR44" s="310"/>
      <c r="GS44" s="310"/>
      <c r="GT44" s="310"/>
      <c r="GU44" s="310"/>
      <c r="GV44" s="310"/>
      <c r="GW44" s="310"/>
      <c r="GX44" s="310"/>
      <c r="GY44" s="310"/>
      <c r="GZ44" s="310"/>
      <c r="HA44" s="310"/>
      <c r="HB44" s="310"/>
      <c r="HC44" s="310"/>
      <c r="HD44" s="310"/>
      <c r="HE44" s="310"/>
      <c r="HF44" s="310"/>
      <c r="HG44" s="310"/>
      <c r="HH44" s="310"/>
      <c r="HI44" s="310"/>
      <c r="HJ44" s="310"/>
      <c r="HK44" s="310"/>
      <c r="HL44" s="310"/>
      <c r="HM44" s="310"/>
      <c r="HN44" s="310"/>
      <c r="HO44" s="310"/>
      <c r="HP44" s="310"/>
      <c r="HQ44" s="310"/>
      <c r="HR44" s="310"/>
      <c r="HS44" s="310"/>
      <c r="HT44" s="310"/>
      <c r="HU44" s="310"/>
      <c r="HV44" s="310"/>
      <c r="HW44" s="310"/>
      <c r="HX44" s="310"/>
      <c r="HY44" s="310"/>
      <c r="HZ44" s="310"/>
      <c r="IA44" s="310"/>
      <c r="IB44" s="310"/>
      <c r="IC44" s="310"/>
      <c r="ID44" s="310"/>
      <c r="IE44" s="310"/>
      <c r="IF44" s="310"/>
      <c r="IG44" s="310"/>
      <c r="IH44" s="310"/>
      <c r="II44" s="310"/>
      <c r="IJ44" s="310"/>
      <c r="IK44" s="310"/>
      <c r="IL44" s="310"/>
    </row>
    <row r="45" spans="1:247" s="100" customFormat="1" ht="24" customHeight="1" x14ac:dyDescent="0.2">
      <c r="B45" s="81" t="s">
        <v>40</v>
      </c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13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  <c r="FH45" s="304"/>
      <c r="FI45" s="304"/>
      <c r="FJ45" s="304"/>
      <c r="FK45" s="304"/>
      <c r="FL45" s="304"/>
      <c r="FM45" s="304"/>
      <c r="FN45" s="304"/>
      <c r="FO45" s="304"/>
      <c r="FP45" s="304"/>
      <c r="FQ45" s="304"/>
      <c r="FR45" s="304"/>
      <c r="FS45" s="304"/>
      <c r="FT45" s="304"/>
      <c r="FU45" s="304"/>
      <c r="FV45" s="304"/>
      <c r="FW45" s="304"/>
      <c r="FX45" s="304"/>
      <c r="FY45" s="304"/>
      <c r="FZ45" s="304"/>
      <c r="GA45" s="304"/>
      <c r="GB45" s="304"/>
      <c r="GC45" s="304"/>
      <c r="GD45" s="304"/>
      <c r="GE45" s="304"/>
      <c r="GF45" s="304"/>
      <c r="GG45" s="304"/>
      <c r="GH45" s="304"/>
      <c r="GI45" s="304"/>
      <c r="GJ45" s="304"/>
      <c r="GK45" s="304"/>
      <c r="GL45" s="304"/>
      <c r="GM45" s="304"/>
      <c r="GN45" s="304"/>
      <c r="GO45" s="304"/>
      <c r="GP45" s="304"/>
      <c r="GQ45" s="304"/>
      <c r="GR45" s="304"/>
      <c r="GS45" s="304"/>
      <c r="GT45" s="304"/>
      <c r="GU45" s="304"/>
      <c r="GV45" s="304"/>
      <c r="GW45" s="304"/>
      <c r="GX45" s="304"/>
      <c r="GY45" s="304"/>
      <c r="GZ45" s="304"/>
      <c r="HA45" s="304"/>
      <c r="HB45" s="304"/>
      <c r="HC45" s="304"/>
      <c r="HD45" s="304"/>
      <c r="HE45" s="304"/>
      <c r="HF45" s="304"/>
      <c r="HG45" s="304"/>
      <c r="HH45" s="304"/>
      <c r="HI45" s="304"/>
      <c r="HJ45" s="304"/>
      <c r="HK45" s="304"/>
      <c r="HL45" s="304"/>
      <c r="HM45" s="304"/>
      <c r="HN45" s="304"/>
      <c r="HO45" s="304"/>
      <c r="HP45" s="304"/>
      <c r="HQ45" s="304"/>
      <c r="HR45" s="304"/>
      <c r="HS45" s="304"/>
      <c r="HT45" s="304"/>
      <c r="HU45" s="304"/>
      <c r="HV45" s="304"/>
      <c r="HW45" s="304"/>
      <c r="HX45" s="304"/>
      <c r="HY45" s="304"/>
      <c r="HZ45" s="304"/>
      <c r="IA45" s="304"/>
      <c r="IB45" s="304"/>
      <c r="IC45" s="304"/>
      <c r="ID45" s="304"/>
      <c r="IE45" s="304"/>
      <c r="IF45" s="304"/>
      <c r="IG45" s="304"/>
      <c r="IH45" s="304"/>
      <c r="II45" s="304"/>
      <c r="IJ45" s="304"/>
      <c r="IK45" s="304"/>
      <c r="IL45" s="304"/>
    </row>
    <row r="46" spans="1:247" s="306" customFormat="1" ht="24" customHeight="1" x14ac:dyDescent="0.2">
      <c r="A46" s="100"/>
      <c r="C46" s="81"/>
      <c r="D46" s="55"/>
      <c r="E46" s="55"/>
      <c r="F46" s="55"/>
      <c r="G46" s="100"/>
      <c r="H46" s="100"/>
      <c r="I46" s="100"/>
      <c r="J46" s="304"/>
      <c r="K46" s="304"/>
      <c r="L46" s="304"/>
      <c r="M46" s="304"/>
      <c r="N46" s="304"/>
      <c r="O46" s="304"/>
      <c r="P46" s="304"/>
      <c r="Q46" s="304"/>
      <c r="R46" s="304"/>
      <c r="S46" s="50"/>
      <c r="T46" s="313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</row>
    <row r="47" spans="1:247" s="306" customFormat="1" ht="24" customHeight="1" x14ac:dyDescent="0.2">
      <c r="A47" s="100"/>
      <c r="B47" s="537" t="s">
        <v>242</v>
      </c>
      <c r="C47" s="538"/>
      <c r="D47" s="538"/>
      <c r="E47" s="538"/>
      <c r="F47" s="559"/>
      <c r="G47" s="561" t="s">
        <v>443</v>
      </c>
      <c r="H47" s="303"/>
      <c r="I47" s="303"/>
      <c r="J47" s="305"/>
      <c r="K47" s="305"/>
      <c r="L47" s="305"/>
      <c r="M47" s="304"/>
      <c r="N47" s="304"/>
      <c r="O47" s="304"/>
      <c r="P47" s="304"/>
      <c r="Q47" s="304"/>
      <c r="R47" s="304"/>
      <c r="S47" s="50"/>
      <c r="T47" s="313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</row>
    <row r="48" spans="1:247" s="317" customFormat="1" ht="24" customHeight="1" x14ac:dyDescent="0.2">
      <c r="A48" s="303"/>
      <c r="B48" s="539"/>
      <c r="C48" s="540"/>
      <c r="D48" s="540"/>
      <c r="E48" s="540"/>
      <c r="F48" s="560"/>
      <c r="G48" s="563"/>
      <c r="H48" s="100"/>
      <c r="I48" s="100"/>
      <c r="J48" s="100"/>
      <c r="K48" s="304"/>
      <c r="L48" s="304"/>
      <c r="M48" s="304"/>
      <c r="N48" s="305"/>
      <c r="O48" s="305"/>
      <c r="P48" s="305"/>
      <c r="Q48" s="305"/>
      <c r="R48" s="305"/>
      <c r="S48" s="316"/>
      <c r="T48" s="313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6"/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6"/>
      <c r="EW48" s="316"/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316"/>
      <c r="FL48" s="316"/>
      <c r="FM48" s="316"/>
      <c r="FN48" s="316"/>
      <c r="FO48" s="316"/>
      <c r="FP48" s="316"/>
      <c r="FQ48" s="316"/>
      <c r="FR48" s="316"/>
      <c r="FS48" s="316"/>
      <c r="FT48" s="316"/>
      <c r="FU48" s="316"/>
      <c r="FV48" s="316"/>
      <c r="FW48" s="316"/>
      <c r="FX48" s="316"/>
      <c r="FY48" s="316"/>
      <c r="FZ48" s="316"/>
      <c r="GA48" s="316"/>
      <c r="GB48" s="316"/>
      <c r="GC48" s="316"/>
      <c r="GD48" s="316"/>
      <c r="GE48" s="316"/>
      <c r="GF48" s="316"/>
      <c r="GG48" s="316"/>
      <c r="GH48" s="316"/>
      <c r="GI48" s="316"/>
      <c r="GJ48" s="316"/>
      <c r="GK48" s="316"/>
      <c r="GL48" s="316"/>
      <c r="GM48" s="316"/>
      <c r="GN48" s="316"/>
      <c r="GO48" s="316"/>
      <c r="GP48" s="316"/>
      <c r="GQ48" s="316"/>
      <c r="GR48" s="316"/>
      <c r="GS48" s="316"/>
      <c r="GT48" s="316"/>
      <c r="GU48" s="316"/>
      <c r="GV48" s="316"/>
      <c r="GW48" s="316"/>
      <c r="GX48" s="316"/>
      <c r="GY48" s="316"/>
      <c r="GZ48" s="316"/>
      <c r="HA48" s="316"/>
      <c r="HB48" s="316"/>
      <c r="HC48" s="316"/>
      <c r="HD48" s="316"/>
      <c r="HE48" s="316"/>
      <c r="HF48" s="316"/>
      <c r="HG48" s="316"/>
      <c r="HH48" s="316"/>
      <c r="HI48" s="316"/>
      <c r="HJ48" s="316"/>
      <c r="HK48" s="316"/>
      <c r="HL48" s="316"/>
      <c r="HM48" s="316"/>
      <c r="HN48" s="316"/>
      <c r="HO48" s="316"/>
      <c r="HP48" s="316"/>
      <c r="HQ48" s="316"/>
      <c r="HR48" s="316"/>
      <c r="HS48" s="316"/>
      <c r="HT48" s="316"/>
      <c r="HU48" s="316"/>
      <c r="HV48" s="316"/>
      <c r="HW48" s="316"/>
      <c r="HX48" s="316"/>
      <c r="HY48" s="316"/>
      <c r="HZ48" s="316"/>
      <c r="IA48" s="316"/>
      <c r="IB48" s="316"/>
      <c r="IC48" s="316"/>
      <c r="ID48" s="316"/>
      <c r="IE48" s="316"/>
      <c r="IF48" s="316"/>
      <c r="IG48" s="316"/>
      <c r="IH48" s="316"/>
      <c r="II48" s="316"/>
      <c r="IJ48" s="316"/>
      <c r="IK48" s="316"/>
      <c r="IL48" s="316"/>
      <c r="IM48" s="316"/>
    </row>
    <row r="49" spans="2:247" ht="24" customHeight="1" x14ac:dyDescent="0.2">
      <c r="B49" s="318" t="s">
        <v>307</v>
      </c>
      <c r="C49" s="319"/>
      <c r="D49" s="319"/>
      <c r="E49" s="320"/>
      <c r="F49" s="321"/>
      <c r="G49" s="322" t="e">
        <f>Planilha!G513</f>
        <v>#DIV/0!</v>
      </c>
      <c r="J49" s="100"/>
      <c r="K49" s="323"/>
      <c r="L49" s="236"/>
      <c r="T49" s="313"/>
      <c r="IM49" s="307"/>
    </row>
    <row r="50" spans="2:247" ht="24" customHeight="1" x14ac:dyDescent="0.2">
      <c r="B50" s="324"/>
      <c r="C50" s="325" t="s">
        <v>41</v>
      </c>
      <c r="D50" s="326"/>
      <c r="E50" s="327"/>
      <c r="F50" s="328"/>
      <c r="G50" s="329" t="e">
        <f>Planilha!G463</f>
        <v>#DIV/0!</v>
      </c>
      <c r="J50" s="100"/>
      <c r="K50" s="236"/>
      <c r="T50" s="313"/>
      <c r="IM50" s="307"/>
    </row>
    <row r="51" spans="2:247" ht="24" customHeight="1" x14ac:dyDescent="0.2">
      <c r="B51" s="324"/>
      <c r="C51" s="330" t="s">
        <v>299</v>
      </c>
      <c r="D51" s="331"/>
      <c r="E51" s="332"/>
      <c r="F51" s="333"/>
      <c r="G51" s="334">
        <f>Planilha!G470</f>
        <v>0</v>
      </c>
      <c r="J51" s="100"/>
      <c r="T51" s="313"/>
      <c r="IM51" s="307"/>
    </row>
    <row r="52" spans="2:247" ht="24" customHeight="1" x14ac:dyDescent="0.2">
      <c r="B52" s="324"/>
      <c r="C52" s="330" t="s">
        <v>42</v>
      </c>
      <c r="D52" s="331"/>
      <c r="E52" s="332"/>
      <c r="F52" s="333"/>
      <c r="G52" s="334" t="e">
        <f>Planilha!G491</f>
        <v>#DIV/0!</v>
      </c>
      <c r="J52" s="100"/>
      <c r="T52" s="310"/>
      <c r="IM52" s="307"/>
    </row>
    <row r="53" spans="2:247" ht="24" customHeight="1" x14ac:dyDescent="0.2">
      <c r="B53" s="335"/>
      <c r="C53" s="336" t="s">
        <v>43</v>
      </c>
      <c r="D53" s="337"/>
      <c r="E53" s="338"/>
      <c r="F53" s="339"/>
      <c r="G53" s="340" t="e">
        <f>Planilha!G508</f>
        <v>#DIV/0!</v>
      </c>
      <c r="J53" s="100"/>
      <c r="T53" s="304"/>
      <c r="IM53" s="307"/>
    </row>
    <row r="54" spans="2:247" ht="24" customHeight="1" x14ac:dyDescent="0.2">
      <c r="B54" s="318" t="s">
        <v>306</v>
      </c>
      <c r="C54" s="319"/>
      <c r="D54" s="319"/>
      <c r="E54" s="319"/>
      <c r="F54" s="319"/>
      <c r="G54" s="322" t="e">
        <f>Planilha!G1191</f>
        <v>#DIV/0!</v>
      </c>
      <c r="J54" s="100"/>
      <c r="T54" s="50"/>
      <c r="IM54" s="307"/>
    </row>
    <row r="55" spans="2:247" ht="24" customHeight="1" x14ac:dyDescent="0.2">
      <c r="B55" s="341"/>
      <c r="C55" s="342" t="s">
        <v>308</v>
      </c>
      <c r="D55" s="343"/>
      <c r="E55" s="344"/>
      <c r="F55" s="344"/>
      <c r="G55" s="334" t="e">
        <f>Planilha!G1154*Planilha!G401/Planilha!G409</f>
        <v>#DIV/0!</v>
      </c>
      <c r="J55" s="100"/>
      <c r="T55" s="50"/>
      <c r="IM55" s="307"/>
    </row>
    <row r="56" spans="2:247" ht="24" customHeight="1" x14ac:dyDescent="0.2">
      <c r="B56" s="341"/>
      <c r="C56" s="345"/>
      <c r="D56" s="346" t="s">
        <v>25</v>
      </c>
      <c r="E56" s="347"/>
      <c r="F56" s="348"/>
      <c r="G56" s="372" t="e">
        <f>Planilha!G835*Planilha!G401/Planilha!G409</f>
        <v>#DIV/0!</v>
      </c>
      <c r="J56" s="100"/>
      <c r="M56" s="323"/>
      <c r="T56" s="316"/>
      <c r="IM56" s="307"/>
    </row>
    <row r="57" spans="2:247" ht="24" customHeight="1" x14ac:dyDescent="0.2">
      <c r="B57" s="341"/>
      <c r="C57" s="345"/>
      <c r="D57" s="349"/>
      <c r="E57" s="350" t="s">
        <v>8</v>
      </c>
      <c r="F57" s="351"/>
      <c r="G57" s="352" t="e">
        <f>Planilha!G800*Planilha!G401/Planilha!G409</f>
        <v>#DIV/0!</v>
      </c>
      <c r="J57" s="100"/>
      <c r="IM57" s="307"/>
    </row>
    <row r="58" spans="2:247" ht="24" customHeight="1" x14ac:dyDescent="0.2">
      <c r="B58" s="341"/>
      <c r="C58" s="345"/>
      <c r="D58" s="353"/>
      <c r="E58" s="354" t="s">
        <v>302</v>
      </c>
      <c r="F58" s="355"/>
      <c r="G58" s="356" t="e">
        <f>Planilha!G833*Planilha!G401/Planilha!G409</f>
        <v>#DIV/0!</v>
      </c>
      <c r="J58" s="100"/>
      <c r="IM58" s="307"/>
    </row>
    <row r="59" spans="2:247" ht="24" customHeight="1" x14ac:dyDescent="0.2">
      <c r="B59" s="341"/>
      <c r="C59" s="345"/>
      <c r="D59" s="346" t="s">
        <v>305</v>
      </c>
      <c r="E59" s="347"/>
      <c r="F59" s="348"/>
      <c r="G59" s="372" t="e">
        <f>(Planilha!G1117+Planilha!G1120+Planilha!G1140+Planilha!G1142)*Planilha!G401/Planilha!G409</f>
        <v>#DIV/0!</v>
      </c>
      <c r="J59" s="236"/>
      <c r="M59" s="323"/>
      <c r="IM59" s="307"/>
    </row>
    <row r="60" spans="2:247" ht="24" customHeight="1" x14ac:dyDescent="0.2">
      <c r="B60" s="341"/>
      <c r="C60" s="345"/>
      <c r="D60" s="349"/>
      <c r="E60" s="350" t="s">
        <v>8</v>
      </c>
      <c r="F60" s="351"/>
      <c r="G60" s="352" t="e">
        <f>Planilha!G1117*Planilha!G401/Planilha!G409</f>
        <v>#DIV/0!</v>
      </c>
      <c r="J60" s="100"/>
      <c r="IM60" s="307"/>
    </row>
    <row r="61" spans="2:247" ht="24" customHeight="1" x14ac:dyDescent="0.2">
      <c r="B61" s="341"/>
      <c r="C61" s="345"/>
      <c r="D61" s="349"/>
      <c r="E61" s="357" t="s">
        <v>9</v>
      </c>
      <c r="F61" s="358"/>
      <c r="G61" s="359" t="e">
        <f>Planilha!G1120*Planilha!G401/Planilha!G409</f>
        <v>#DIV/0!</v>
      </c>
      <c r="J61" s="100"/>
      <c r="IM61" s="307"/>
    </row>
    <row r="62" spans="2:247" ht="24" customHeight="1" x14ac:dyDescent="0.2">
      <c r="B62" s="341"/>
      <c r="C62" s="345"/>
      <c r="D62" s="360"/>
      <c r="E62" s="354" t="s">
        <v>302</v>
      </c>
      <c r="F62" s="355"/>
      <c r="G62" s="356" t="e">
        <f>Planilha!G1142*Planilha!G401/Planilha!G409</f>
        <v>#DIV/0!</v>
      </c>
      <c r="J62" s="100"/>
      <c r="IM62" s="307"/>
    </row>
    <row r="63" spans="2:247" ht="24" customHeight="1" x14ac:dyDescent="0.2">
      <c r="B63" s="341"/>
      <c r="C63" s="345"/>
      <c r="D63" s="346" t="s">
        <v>304</v>
      </c>
      <c r="E63" s="361"/>
      <c r="F63" s="362"/>
      <c r="G63" s="363" t="e">
        <f>Planilha!G1150*Planilha!G401/Planilha!G409</f>
        <v>#DIV/0!</v>
      </c>
      <c r="J63" s="100"/>
      <c r="M63" s="323"/>
      <c r="IM63" s="307"/>
    </row>
    <row r="64" spans="2:247" ht="24" customHeight="1" x14ac:dyDescent="0.2">
      <c r="B64" s="341"/>
      <c r="C64" s="345"/>
      <c r="D64" s="349"/>
      <c r="E64" s="350" t="s">
        <v>229</v>
      </c>
      <c r="F64" s="351"/>
      <c r="G64" s="352" t="e">
        <f>Planilha!G1149*Planilha!G401/Planilha!G409</f>
        <v>#DIV/0!</v>
      </c>
      <c r="J64" s="100"/>
      <c r="IM64" s="307"/>
    </row>
    <row r="65" spans="1:247" ht="24" customHeight="1" x14ac:dyDescent="0.2">
      <c r="B65" s="341"/>
      <c r="C65" s="345"/>
      <c r="D65" s="360"/>
      <c r="E65" s="354" t="s">
        <v>472</v>
      </c>
      <c r="F65" s="355"/>
      <c r="G65" s="356" t="e">
        <f>Planilha!G1149*Planilha!G401/Planilha!G409</f>
        <v>#DIV/0!</v>
      </c>
      <c r="J65" s="100"/>
      <c r="IM65" s="307"/>
    </row>
    <row r="66" spans="1:247" ht="24" customHeight="1" x14ac:dyDescent="0.2">
      <c r="B66" s="341"/>
      <c r="C66" s="342" t="s">
        <v>303</v>
      </c>
      <c r="D66" s="343"/>
      <c r="E66" s="344"/>
      <c r="F66" s="364"/>
      <c r="G66" s="377" t="e">
        <f>Planilha!G1175*Planilha!G393/Planilha!G409</f>
        <v>#DIV/0!</v>
      </c>
      <c r="J66" s="100"/>
      <c r="IM66" s="307"/>
    </row>
    <row r="67" spans="1:247" ht="24" customHeight="1" x14ac:dyDescent="0.2">
      <c r="B67" s="341"/>
      <c r="C67" s="345"/>
      <c r="D67" s="365" t="s">
        <v>10</v>
      </c>
      <c r="E67" s="366"/>
      <c r="F67" s="367"/>
      <c r="G67" s="368" t="e">
        <f>Planilha!G1166*Planilha!G393/Planilha!G409</f>
        <v>#DIV/0!</v>
      </c>
      <c r="J67" s="100"/>
      <c r="IM67" s="307"/>
    </row>
    <row r="68" spans="1:247" ht="24" customHeight="1" x14ac:dyDescent="0.2">
      <c r="B68" s="341"/>
      <c r="C68" s="345"/>
      <c r="D68" s="369" t="s">
        <v>11</v>
      </c>
      <c r="E68" s="370"/>
      <c r="F68" s="371"/>
      <c r="G68" s="372" t="e">
        <f>Planilha!G1168*Planilha!G393/Planilha!G409</f>
        <v>#DIV/0!</v>
      </c>
      <c r="J68" s="100"/>
      <c r="IM68" s="307"/>
    </row>
    <row r="69" spans="1:247" ht="24" customHeight="1" x14ac:dyDescent="0.2">
      <c r="B69" s="341"/>
      <c r="C69" s="345"/>
      <c r="D69" s="369" t="s">
        <v>12</v>
      </c>
      <c r="E69" s="370"/>
      <c r="F69" s="371"/>
      <c r="G69" s="372" t="e">
        <f>Planilha!G1170*Planilha!G393/Planilha!G409</f>
        <v>#DIV/0!</v>
      </c>
      <c r="J69" s="100"/>
      <c r="IM69" s="307"/>
    </row>
    <row r="70" spans="1:247" ht="24" customHeight="1" x14ac:dyDescent="0.2">
      <c r="B70" s="341"/>
      <c r="C70" s="345"/>
      <c r="D70" s="369" t="s">
        <v>13</v>
      </c>
      <c r="E70" s="370"/>
      <c r="F70" s="371"/>
      <c r="G70" s="372" t="e">
        <f>Planilha!G1172*Planilha!G393/Planilha!G409</f>
        <v>#DIV/0!</v>
      </c>
      <c r="J70" s="100"/>
      <c r="IM70" s="307"/>
    </row>
    <row r="71" spans="1:247" ht="24" customHeight="1" x14ac:dyDescent="0.2">
      <c r="B71" s="341"/>
      <c r="C71" s="373"/>
      <c r="D71" s="374" t="s">
        <v>14</v>
      </c>
      <c r="E71" s="375"/>
      <c r="F71" s="376"/>
      <c r="G71" s="372" t="e">
        <f>Planilha!G1174*Planilha!G393/Planilha!G409</f>
        <v>#DIV/0!</v>
      </c>
      <c r="J71" s="100"/>
      <c r="IM71" s="307"/>
    </row>
    <row r="72" spans="1:247" ht="24" customHeight="1" x14ac:dyDescent="0.2">
      <c r="B72" s="341"/>
      <c r="C72" s="342" t="s">
        <v>44</v>
      </c>
      <c r="D72" s="343"/>
      <c r="E72" s="344"/>
      <c r="F72" s="364"/>
      <c r="G72" s="377" t="e">
        <f>Planilha!G1184*Planilha!G401/Planilha!G409</f>
        <v>#DIV/0!</v>
      </c>
      <c r="J72" s="100"/>
      <c r="IM72" s="307"/>
    </row>
    <row r="73" spans="1:247" ht="24" customHeight="1" x14ac:dyDescent="0.2">
      <c r="B73" s="341"/>
      <c r="C73" s="345"/>
      <c r="D73" s="365" t="s">
        <v>325</v>
      </c>
      <c r="E73" s="366"/>
      <c r="F73" s="367"/>
      <c r="G73" s="372" t="e">
        <f>Planilha!G1181*Planilha!G401/Planilha!G409</f>
        <v>#DIV/0!</v>
      </c>
      <c r="J73" s="100"/>
      <c r="IM73" s="307"/>
    </row>
    <row r="74" spans="1:247" ht="24" customHeight="1" x14ac:dyDescent="0.2">
      <c r="B74" s="341"/>
      <c r="C74" s="345"/>
      <c r="D74" s="374" t="s">
        <v>312</v>
      </c>
      <c r="E74" s="370"/>
      <c r="F74" s="371"/>
      <c r="G74" s="372" t="e">
        <f>Planilha!G1183*Planilha!G401/Planilha!G409</f>
        <v>#DIV/0!</v>
      </c>
      <c r="J74" s="100"/>
      <c r="IM74" s="307"/>
    </row>
    <row r="75" spans="1:247" ht="24" customHeight="1" x14ac:dyDescent="0.2">
      <c r="B75" s="318" t="s">
        <v>316</v>
      </c>
      <c r="C75" s="319"/>
      <c r="D75" s="319"/>
      <c r="E75" s="319"/>
      <c r="F75" s="319"/>
      <c r="G75" s="322" t="e">
        <f>Planilha!G1202</f>
        <v>#DIV/0!</v>
      </c>
      <c r="J75" s="100"/>
      <c r="IM75" s="307"/>
    </row>
    <row r="76" spans="1:247" ht="24" customHeight="1" x14ac:dyDescent="0.2">
      <c r="B76" s="378" t="s">
        <v>45</v>
      </c>
      <c r="C76" s="379"/>
      <c r="D76" s="379"/>
      <c r="E76" s="380"/>
      <c r="F76" s="380"/>
      <c r="G76" s="322" t="e">
        <f>Planilha!G1209-Planilha!G1207</f>
        <v>#DIV/0!</v>
      </c>
      <c r="J76" s="100"/>
      <c r="IM76" s="307"/>
    </row>
    <row r="77" spans="1:247" ht="24" customHeight="1" x14ac:dyDescent="0.2">
      <c r="B77" s="381" t="s">
        <v>46</v>
      </c>
      <c r="C77" s="382"/>
      <c r="D77" s="382"/>
      <c r="E77" s="383"/>
      <c r="F77" s="384"/>
      <c r="G77" s="525" t="e">
        <f>Planilha!G1209</f>
        <v>#DIV/0!</v>
      </c>
      <c r="J77" s="100"/>
      <c r="IM77" s="307"/>
    </row>
    <row r="78" spans="1:247" s="100" customFormat="1" ht="24" customHeight="1" x14ac:dyDescent="0.2">
      <c r="D78" s="303"/>
      <c r="E78" s="303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7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4"/>
      <c r="ES78" s="304"/>
      <c r="ET78" s="304"/>
      <c r="EU78" s="304"/>
      <c r="EV78" s="304"/>
      <c r="EW78" s="304"/>
      <c r="EX78" s="304"/>
      <c r="EY78" s="304"/>
      <c r="EZ78" s="304"/>
      <c r="FA78" s="304"/>
      <c r="FB78" s="304"/>
      <c r="FC78" s="304"/>
      <c r="FD78" s="304"/>
      <c r="FE78" s="304"/>
      <c r="FF78" s="304"/>
      <c r="FG78" s="304"/>
      <c r="FH78" s="304"/>
      <c r="FI78" s="304"/>
      <c r="FJ78" s="304"/>
      <c r="FK78" s="304"/>
      <c r="FL78" s="304"/>
      <c r="FM78" s="304"/>
      <c r="FN78" s="304"/>
      <c r="FO78" s="304"/>
      <c r="FP78" s="304"/>
      <c r="FQ78" s="304"/>
      <c r="FR78" s="304"/>
      <c r="FS78" s="304"/>
      <c r="FT78" s="304"/>
      <c r="FU78" s="304"/>
      <c r="FV78" s="304"/>
      <c r="FW78" s="304"/>
      <c r="FX78" s="304"/>
      <c r="FY78" s="304"/>
      <c r="FZ78" s="304"/>
      <c r="GA78" s="304"/>
      <c r="GB78" s="304"/>
      <c r="GC78" s="304"/>
      <c r="GD78" s="304"/>
      <c r="GE78" s="304"/>
      <c r="GF78" s="304"/>
      <c r="GG78" s="304"/>
      <c r="GH78" s="304"/>
      <c r="GI78" s="304"/>
      <c r="GJ78" s="304"/>
      <c r="GK78" s="304"/>
      <c r="GL78" s="304"/>
      <c r="GM78" s="304"/>
      <c r="GN78" s="304"/>
      <c r="GO78" s="304"/>
      <c r="GP78" s="304"/>
      <c r="GQ78" s="304"/>
      <c r="GR78" s="304"/>
      <c r="GS78" s="304"/>
      <c r="GT78" s="304"/>
      <c r="GU78" s="304"/>
      <c r="GV78" s="304"/>
      <c r="GW78" s="304"/>
      <c r="GX78" s="304"/>
      <c r="GY78" s="304"/>
      <c r="GZ78" s="304"/>
      <c r="HA78" s="304"/>
      <c r="HB78" s="304"/>
      <c r="HC78" s="304"/>
      <c r="HD78" s="304"/>
      <c r="HE78" s="304"/>
      <c r="HF78" s="304"/>
      <c r="HG78" s="304"/>
      <c r="HH78" s="304"/>
      <c r="HI78" s="304"/>
      <c r="HJ78" s="304"/>
      <c r="HK78" s="304"/>
      <c r="HL78" s="304"/>
      <c r="HM78" s="304"/>
      <c r="HN78" s="304"/>
      <c r="HO78" s="304"/>
      <c r="HP78" s="304"/>
      <c r="HQ78" s="304"/>
      <c r="HR78" s="304"/>
      <c r="HS78" s="304"/>
      <c r="HT78" s="304"/>
      <c r="HU78" s="304"/>
      <c r="HV78" s="304"/>
      <c r="HW78" s="304"/>
      <c r="HX78" s="304"/>
      <c r="HY78" s="304"/>
      <c r="HZ78" s="304"/>
      <c r="IA78" s="304"/>
      <c r="IB78" s="304"/>
      <c r="IC78" s="304"/>
      <c r="ID78" s="304"/>
      <c r="IE78" s="304"/>
      <c r="IF78" s="304"/>
      <c r="IG78" s="304"/>
      <c r="IH78" s="304"/>
      <c r="II78" s="304"/>
      <c r="IJ78" s="304"/>
      <c r="IK78" s="304"/>
      <c r="IL78" s="304"/>
    </row>
    <row r="79" spans="1:247" s="100" customFormat="1" ht="24" customHeight="1" x14ac:dyDescent="0.2">
      <c r="D79" s="303"/>
      <c r="E79" s="303"/>
      <c r="H79" s="309"/>
      <c r="I79" s="309"/>
      <c r="J79" s="310"/>
      <c r="K79" s="310"/>
      <c r="L79" s="310"/>
      <c r="M79" s="304"/>
      <c r="N79" s="304"/>
      <c r="O79" s="304"/>
      <c r="P79" s="304"/>
      <c r="Q79" s="304"/>
      <c r="R79" s="304"/>
      <c r="S79" s="304"/>
      <c r="T79" s="307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04"/>
      <c r="DE79" s="304"/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4"/>
      <c r="EL79" s="304"/>
      <c r="EM79" s="304"/>
      <c r="EN79" s="304"/>
      <c r="EO79" s="304"/>
      <c r="EP79" s="304"/>
      <c r="EQ79" s="304"/>
      <c r="ER79" s="304"/>
      <c r="ES79" s="304"/>
      <c r="ET79" s="304"/>
      <c r="EU79" s="304"/>
      <c r="EV79" s="304"/>
      <c r="EW79" s="304"/>
      <c r="EX79" s="304"/>
      <c r="EY79" s="304"/>
      <c r="EZ79" s="304"/>
      <c r="FA79" s="304"/>
      <c r="FB79" s="304"/>
      <c r="FC79" s="304"/>
      <c r="FD79" s="304"/>
      <c r="FE79" s="304"/>
      <c r="FF79" s="304"/>
      <c r="FG79" s="304"/>
      <c r="FH79" s="304"/>
      <c r="FI79" s="304"/>
      <c r="FJ79" s="304"/>
      <c r="FK79" s="304"/>
      <c r="FL79" s="304"/>
      <c r="FM79" s="304"/>
      <c r="FN79" s="304"/>
      <c r="FO79" s="304"/>
      <c r="FP79" s="304"/>
      <c r="FQ79" s="304"/>
      <c r="FR79" s="304"/>
      <c r="FS79" s="304"/>
      <c r="FT79" s="304"/>
      <c r="FU79" s="304"/>
      <c r="FV79" s="304"/>
      <c r="FW79" s="304"/>
      <c r="FX79" s="304"/>
      <c r="FY79" s="304"/>
      <c r="FZ79" s="304"/>
      <c r="GA79" s="304"/>
      <c r="GB79" s="304"/>
      <c r="GC79" s="304"/>
      <c r="GD79" s="304"/>
      <c r="GE79" s="304"/>
      <c r="GF79" s="304"/>
      <c r="GG79" s="304"/>
      <c r="GH79" s="304"/>
      <c r="GI79" s="304"/>
      <c r="GJ79" s="304"/>
      <c r="GK79" s="304"/>
      <c r="GL79" s="304"/>
      <c r="GM79" s="304"/>
      <c r="GN79" s="304"/>
      <c r="GO79" s="304"/>
      <c r="GP79" s="304"/>
      <c r="GQ79" s="304"/>
      <c r="GR79" s="304"/>
      <c r="GS79" s="304"/>
      <c r="GT79" s="304"/>
      <c r="GU79" s="304"/>
      <c r="GV79" s="304"/>
      <c r="GW79" s="304"/>
      <c r="GX79" s="304"/>
      <c r="GY79" s="304"/>
      <c r="GZ79" s="304"/>
      <c r="HA79" s="304"/>
      <c r="HB79" s="304"/>
      <c r="HC79" s="304"/>
      <c r="HD79" s="304"/>
      <c r="HE79" s="304"/>
      <c r="HF79" s="304"/>
      <c r="HG79" s="304"/>
      <c r="HH79" s="304"/>
      <c r="HI79" s="304"/>
      <c r="HJ79" s="304"/>
      <c r="HK79" s="304"/>
      <c r="HL79" s="304"/>
      <c r="HM79" s="304"/>
      <c r="HN79" s="304"/>
      <c r="HO79" s="304"/>
      <c r="HP79" s="304"/>
      <c r="HQ79" s="304"/>
      <c r="HR79" s="304"/>
      <c r="HS79" s="304"/>
      <c r="HT79" s="304"/>
      <c r="HU79" s="304"/>
      <c r="HV79" s="304"/>
      <c r="HW79" s="304"/>
      <c r="HX79" s="304"/>
      <c r="HY79" s="304"/>
      <c r="HZ79" s="304"/>
      <c r="IA79" s="304"/>
      <c r="IB79" s="304"/>
      <c r="IC79" s="304"/>
      <c r="ID79" s="304"/>
      <c r="IE79" s="304"/>
      <c r="IF79" s="304"/>
      <c r="IG79" s="304"/>
      <c r="IH79" s="304"/>
      <c r="II79" s="304"/>
      <c r="IJ79" s="304"/>
      <c r="IK79" s="304"/>
      <c r="IL79" s="304"/>
    </row>
    <row r="80" spans="1:247" s="81" customFormat="1" ht="24" customHeight="1" x14ac:dyDescent="0.2">
      <c r="A80" s="309"/>
      <c r="D80" s="311"/>
      <c r="E80" s="311"/>
      <c r="F80" s="312"/>
      <c r="H80" s="309"/>
      <c r="I80" s="309"/>
      <c r="J80" s="310"/>
      <c r="K80" s="310"/>
      <c r="L80" s="310"/>
      <c r="M80" s="310"/>
      <c r="N80" s="310"/>
      <c r="O80" s="310"/>
      <c r="P80" s="310"/>
      <c r="Q80" s="310"/>
      <c r="R80" s="310"/>
      <c r="S80" s="313"/>
      <c r="T80" s="307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/>
      <c r="BM80" s="313"/>
      <c r="BN80" s="313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/>
      <c r="CJ80" s="313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  <c r="CX80" s="313"/>
      <c r="CY80" s="313"/>
      <c r="CZ80" s="313"/>
      <c r="DA80" s="313"/>
      <c r="DB80" s="313"/>
      <c r="DC80" s="313"/>
      <c r="DD80" s="313"/>
      <c r="DE80" s="313"/>
      <c r="DF80" s="313"/>
      <c r="DG80" s="313"/>
      <c r="DH80" s="313"/>
      <c r="DI80" s="313"/>
      <c r="DJ80" s="313"/>
      <c r="DK80" s="313"/>
      <c r="DL80" s="313"/>
      <c r="DM80" s="313"/>
      <c r="DN80" s="313"/>
      <c r="DO80" s="313"/>
      <c r="DP80" s="313"/>
      <c r="DQ80" s="313"/>
      <c r="DR80" s="313"/>
      <c r="DS80" s="313"/>
      <c r="DT80" s="313"/>
      <c r="DU80" s="313"/>
      <c r="DV80" s="313"/>
      <c r="DW80" s="313"/>
      <c r="DX80" s="313"/>
      <c r="DY80" s="313"/>
      <c r="DZ80" s="313"/>
      <c r="EA80" s="313"/>
      <c r="EB80" s="313"/>
      <c r="EC80" s="313"/>
      <c r="ED80" s="313"/>
      <c r="EE80" s="313"/>
      <c r="EF80" s="313"/>
      <c r="EG80" s="313"/>
      <c r="EH80" s="313"/>
      <c r="EI80" s="313"/>
      <c r="EJ80" s="313"/>
      <c r="EK80" s="313"/>
      <c r="EL80" s="313"/>
      <c r="EM80" s="313"/>
      <c r="EN80" s="313"/>
      <c r="EO80" s="313"/>
      <c r="EP80" s="313"/>
      <c r="EQ80" s="313"/>
      <c r="ER80" s="313"/>
      <c r="ES80" s="313"/>
      <c r="ET80" s="313"/>
      <c r="EU80" s="313"/>
      <c r="EV80" s="313"/>
      <c r="EW80" s="313"/>
      <c r="EX80" s="313"/>
      <c r="EY80" s="313"/>
      <c r="EZ80" s="313"/>
      <c r="FA80" s="313"/>
      <c r="FB80" s="313"/>
      <c r="FC80" s="313"/>
      <c r="FD80" s="313"/>
      <c r="FE80" s="313"/>
      <c r="FF80" s="313"/>
      <c r="FG80" s="313"/>
      <c r="FH80" s="313"/>
      <c r="FI80" s="313"/>
      <c r="FJ80" s="313"/>
      <c r="FK80" s="313"/>
      <c r="FL80" s="313"/>
      <c r="FM80" s="313"/>
      <c r="FN80" s="313"/>
      <c r="FO80" s="313"/>
      <c r="FP80" s="313"/>
      <c r="FQ80" s="313"/>
      <c r="FR80" s="313"/>
      <c r="FS80" s="313"/>
      <c r="FT80" s="313"/>
      <c r="FU80" s="313"/>
      <c r="FV80" s="313"/>
      <c r="FW80" s="313"/>
      <c r="FX80" s="313"/>
      <c r="FY80" s="313"/>
      <c r="FZ80" s="313"/>
      <c r="GA80" s="313"/>
      <c r="GB80" s="313"/>
      <c r="GC80" s="313"/>
      <c r="GD80" s="313"/>
      <c r="GE80" s="313"/>
      <c r="GF80" s="313"/>
      <c r="GG80" s="313"/>
      <c r="GH80" s="313"/>
      <c r="GI80" s="313"/>
      <c r="GJ80" s="313"/>
      <c r="GK80" s="313"/>
      <c r="GL80" s="313"/>
      <c r="GM80" s="313"/>
      <c r="GN80" s="313"/>
      <c r="GO80" s="313"/>
      <c r="GP80" s="313"/>
      <c r="GQ80" s="313"/>
      <c r="GR80" s="313"/>
      <c r="GS80" s="313"/>
      <c r="GT80" s="313"/>
      <c r="GU80" s="313"/>
      <c r="GV80" s="313"/>
      <c r="GW80" s="313"/>
      <c r="GX80" s="313"/>
      <c r="GY80" s="313"/>
      <c r="GZ80" s="313"/>
      <c r="HA80" s="313"/>
      <c r="HB80" s="313"/>
      <c r="HC80" s="313"/>
      <c r="HD80" s="313"/>
      <c r="HE80" s="313"/>
      <c r="HF80" s="313"/>
      <c r="HG80" s="313"/>
      <c r="HH80" s="313"/>
      <c r="HI80" s="313"/>
      <c r="HJ80" s="313"/>
      <c r="HK80" s="313"/>
      <c r="HL80" s="313"/>
      <c r="HM80" s="313"/>
      <c r="HN80" s="313"/>
      <c r="HO80" s="313"/>
      <c r="HP80" s="313"/>
      <c r="HQ80" s="313"/>
      <c r="HR80" s="313"/>
      <c r="HS80" s="313"/>
      <c r="HT80" s="313"/>
      <c r="HU80" s="313"/>
      <c r="HV80" s="313"/>
      <c r="HW80" s="313"/>
      <c r="HX80" s="313"/>
      <c r="HY80" s="313"/>
      <c r="HZ80" s="313"/>
      <c r="IA80" s="313"/>
      <c r="IB80" s="313"/>
      <c r="IC80" s="313"/>
      <c r="ID80" s="313"/>
      <c r="IE80" s="313"/>
      <c r="IF80" s="313"/>
      <c r="IG80" s="313"/>
      <c r="IH80" s="313"/>
      <c r="II80" s="313"/>
      <c r="IJ80" s="313"/>
      <c r="IK80" s="313"/>
      <c r="IL80" s="313"/>
    </row>
    <row r="81" spans="1:247" s="81" customFormat="1" ht="24" customHeight="1" x14ac:dyDescent="0.2">
      <c r="A81" s="309"/>
      <c r="D81" s="311"/>
      <c r="E81" s="311"/>
      <c r="F81" s="312"/>
      <c r="H81" s="309"/>
      <c r="I81" s="309"/>
      <c r="J81" s="310"/>
      <c r="K81" s="310"/>
      <c r="L81" s="310"/>
      <c r="M81" s="310"/>
      <c r="N81" s="310"/>
      <c r="O81" s="310"/>
      <c r="P81" s="310"/>
      <c r="Q81" s="310"/>
      <c r="R81" s="310"/>
      <c r="S81" s="313"/>
      <c r="T81" s="307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313"/>
      <c r="DG81" s="313"/>
      <c r="DH81" s="313"/>
      <c r="DI81" s="313"/>
      <c r="DJ81" s="313"/>
      <c r="DK81" s="313"/>
      <c r="DL81" s="313"/>
      <c r="DM81" s="313"/>
      <c r="DN81" s="313"/>
      <c r="DO81" s="313"/>
      <c r="DP81" s="313"/>
      <c r="DQ81" s="313"/>
      <c r="DR81" s="313"/>
      <c r="DS81" s="313"/>
      <c r="DT81" s="313"/>
      <c r="DU81" s="313"/>
      <c r="DV81" s="313"/>
      <c r="DW81" s="313"/>
      <c r="DX81" s="313"/>
      <c r="DY81" s="313"/>
      <c r="DZ81" s="313"/>
      <c r="EA81" s="313"/>
      <c r="EB81" s="313"/>
      <c r="EC81" s="313"/>
      <c r="ED81" s="313"/>
      <c r="EE81" s="313"/>
      <c r="EF81" s="313"/>
      <c r="EG81" s="313"/>
      <c r="EH81" s="313"/>
      <c r="EI81" s="313"/>
      <c r="EJ81" s="313"/>
      <c r="EK81" s="313"/>
      <c r="EL81" s="313"/>
      <c r="EM81" s="313"/>
      <c r="EN81" s="313"/>
      <c r="EO81" s="313"/>
      <c r="EP81" s="313"/>
      <c r="EQ81" s="313"/>
      <c r="ER81" s="313"/>
      <c r="ES81" s="313"/>
      <c r="ET81" s="313"/>
      <c r="EU81" s="313"/>
      <c r="EV81" s="313"/>
      <c r="EW81" s="313"/>
      <c r="EX81" s="313"/>
      <c r="EY81" s="313"/>
      <c r="EZ81" s="313"/>
      <c r="FA81" s="313"/>
      <c r="FB81" s="313"/>
      <c r="FC81" s="313"/>
      <c r="FD81" s="313"/>
      <c r="FE81" s="313"/>
      <c r="FF81" s="313"/>
      <c r="FG81" s="313"/>
      <c r="FH81" s="313"/>
      <c r="FI81" s="313"/>
      <c r="FJ81" s="313"/>
      <c r="FK81" s="313"/>
      <c r="FL81" s="313"/>
      <c r="FM81" s="313"/>
      <c r="FN81" s="313"/>
      <c r="FO81" s="313"/>
      <c r="FP81" s="313"/>
      <c r="FQ81" s="313"/>
      <c r="FR81" s="313"/>
      <c r="FS81" s="313"/>
      <c r="FT81" s="313"/>
      <c r="FU81" s="313"/>
      <c r="FV81" s="313"/>
      <c r="FW81" s="313"/>
      <c r="FX81" s="313"/>
      <c r="FY81" s="313"/>
      <c r="FZ81" s="313"/>
      <c r="GA81" s="313"/>
      <c r="GB81" s="313"/>
      <c r="GC81" s="313"/>
      <c r="GD81" s="313"/>
      <c r="GE81" s="313"/>
      <c r="GF81" s="313"/>
      <c r="GG81" s="313"/>
      <c r="GH81" s="313"/>
      <c r="GI81" s="313"/>
      <c r="GJ81" s="313"/>
      <c r="GK81" s="313"/>
      <c r="GL81" s="313"/>
      <c r="GM81" s="313"/>
      <c r="GN81" s="313"/>
      <c r="GO81" s="313"/>
      <c r="GP81" s="313"/>
      <c r="GQ81" s="313"/>
      <c r="GR81" s="313"/>
      <c r="GS81" s="313"/>
      <c r="GT81" s="313"/>
      <c r="GU81" s="313"/>
      <c r="GV81" s="313"/>
      <c r="GW81" s="313"/>
      <c r="GX81" s="313"/>
      <c r="GY81" s="313"/>
      <c r="GZ81" s="313"/>
      <c r="HA81" s="313"/>
      <c r="HB81" s="313"/>
      <c r="HC81" s="313"/>
      <c r="HD81" s="313"/>
      <c r="HE81" s="313"/>
      <c r="HF81" s="313"/>
      <c r="HG81" s="313"/>
      <c r="HH81" s="313"/>
      <c r="HI81" s="313"/>
      <c r="HJ81" s="313"/>
      <c r="HK81" s="313"/>
      <c r="HL81" s="313"/>
      <c r="HM81" s="313"/>
      <c r="HN81" s="313"/>
      <c r="HO81" s="313"/>
      <c r="HP81" s="313"/>
      <c r="HQ81" s="313"/>
      <c r="HR81" s="313"/>
      <c r="HS81" s="313"/>
      <c r="HT81" s="313"/>
      <c r="HU81" s="313"/>
      <c r="HV81" s="313"/>
      <c r="HW81" s="313"/>
      <c r="HX81" s="313"/>
      <c r="HY81" s="313"/>
      <c r="HZ81" s="313"/>
      <c r="IA81" s="313"/>
      <c r="IB81" s="313"/>
      <c r="IC81" s="313"/>
      <c r="ID81" s="313"/>
      <c r="IE81" s="313"/>
      <c r="IF81" s="313"/>
      <c r="IG81" s="313"/>
      <c r="IH81" s="313"/>
      <c r="II81" s="313"/>
      <c r="IJ81" s="313"/>
      <c r="IK81" s="313"/>
      <c r="IL81" s="313"/>
    </row>
    <row r="82" spans="1:247" s="81" customFormat="1" ht="24" customHeight="1" x14ac:dyDescent="0.2">
      <c r="A82" s="309"/>
      <c r="D82" s="311"/>
      <c r="E82" s="311"/>
      <c r="F82" s="312"/>
      <c r="H82" s="100"/>
      <c r="I82" s="100"/>
      <c r="J82" s="304"/>
      <c r="K82" s="304"/>
      <c r="L82" s="304"/>
      <c r="M82" s="310"/>
      <c r="N82" s="310"/>
      <c r="O82" s="310"/>
      <c r="P82" s="310"/>
      <c r="Q82" s="310"/>
      <c r="R82" s="310"/>
      <c r="S82" s="313"/>
      <c r="T82" s="307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313"/>
      <c r="DG82" s="313"/>
      <c r="DH82" s="313"/>
      <c r="DI82" s="313"/>
      <c r="DJ82" s="313"/>
      <c r="DK82" s="313"/>
      <c r="DL82" s="313"/>
      <c r="DM82" s="313"/>
      <c r="DN82" s="313"/>
      <c r="DO82" s="313"/>
      <c r="DP82" s="313"/>
      <c r="DQ82" s="313"/>
      <c r="DR82" s="313"/>
      <c r="DS82" s="313"/>
      <c r="DT82" s="313"/>
      <c r="DU82" s="313"/>
      <c r="DV82" s="313"/>
      <c r="DW82" s="313"/>
      <c r="DX82" s="313"/>
      <c r="DY82" s="313"/>
      <c r="DZ82" s="313"/>
      <c r="EA82" s="313"/>
      <c r="EB82" s="313"/>
      <c r="EC82" s="313"/>
      <c r="ED82" s="313"/>
      <c r="EE82" s="313"/>
      <c r="EF82" s="313"/>
      <c r="EG82" s="313"/>
      <c r="EH82" s="313"/>
      <c r="EI82" s="313"/>
      <c r="EJ82" s="313"/>
      <c r="EK82" s="313"/>
      <c r="EL82" s="313"/>
      <c r="EM82" s="313"/>
      <c r="EN82" s="313"/>
      <c r="EO82" s="313"/>
      <c r="EP82" s="313"/>
      <c r="EQ82" s="313"/>
      <c r="ER82" s="313"/>
      <c r="ES82" s="313"/>
      <c r="ET82" s="313"/>
      <c r="EU82" s="313"/>
      <c r="EV82" s="313"/>
      <c r="EW82" s="313"/>
      <c r="EX82" s="313"/>
      <c r="EY82" s="313"/>
      <c r="EZ82" s="313"/>
      <c r="FA82" s="313"/>
      <c r="FB82" s="313"/>
      <c r="FC82" s="313"/>
      <c r="FD82" s="313"/>
      <c r="FE82" s="313"/>
      <c r="FF82" s="313"/>
      <c r="FG82" s="313"/>
      <c r="FH82" s="313"/>
      <c r="FI82" s="313"/>
      <c r="FJ82" s="313"/>
      <c r="FK82" s="313"/>
      <c r="FL82" s="313"/>
      <c r="FM82" s="313"/>
      <c r="FN82" s="313"/>
      <c r="FO82" s="313"/>
      <c r="FP82" s="313"/>
      <c r="FQ82" s="313"/>
      <c r="FR82" s="313"/>
      <c r="FS82" s="313"/>
      <c r="FT82" s="313"/>
      <c r="FU82" s="313"/>
      <c r="FV82" s="313"/>
      <c r="FW82" s="313"/>
      <c r="FX82" s="313"/>
      <c r="FY82" s="313"/>
      <c r="FZ82" s="313"/>
      <c r="GA82" s="313"/>
      <c r="GB82" s="313"/>
      <c r="GC82" s="313"/>
      <c r="GD82" s="313"/>
      <c r="GE82" s="313"/>
      <c r="GF82" s="313"/>
      <c r="GG82" s="313"/>
      <c r="GH82" s="313"/>
      <c r="GI82" s="313"/>
      <c r="GJ82" s="313"/>
      <c r="GK82" s="313"/>
      <c r="GL82" s="313"/>
      <c r="GM82" s="313"/>
      <c r="GN82" s="313"/>
      <c r="GO82" s="313"/>
      <c r="GP82" s="313"/>
      <c r="GQ82" s="313"/>
      <c r="GR82" s="313"/>
      <c r="GS82" s="313"/>
      <c r="GT82" s="313"/>
      <c r="GU82" s="313"/>
      <c r="GV82" s="313"/>
      <c r="GW82" s="313"/>
      <c r="GX82" s="313"/>
      <c r="GY82" s="313"/>
      <c r="GZ82" s="313"/>
      <c r="HA82" s="313"/>
      <c r="HB82" s="313"/>
      <c r="HC82" s="313"/>
      <c r="HD82" s="313"/>
      <c r="HE82" s="313"/>
      <c r="HF82" s="313"/>
      <c r="HG82" s="313"/>
      <c r="HH82" s="313"/>
      <c r="HI82" s="313"/>
      <c r="HJ82" s="313"/>
      <c r="HK82" s="313"/>
      <c r="HL82" s="313"/>
      <c r="HM82" s="313"/>
      <c r="HN82" s="313"/>
      <c r="HO82" s="313"/>
      <c r="HP82" s="313"/>
      <c r="HQ82" s="313"/>
      <c r="HR82" s="313"/>
      <c r="HS82" s="313"/>
      <c r="HT82" s="313"/>
      <c r="HU82" s="313"/>
      <c r="HV82" s="313"/>
      <c r="HW82" s="313"/>
      <c r="HX82" s="313"/>
      <c r="HY82" s="313"/>
      <c r="HZ82" s="313"/>
      <c r="IA82" s="313"/>
      <c r="IB82" s="313"/>
      <c r="IC82" s="313"/>
      <c r="ID82" s="313"/>
      <c r="IE82" s="313"/>
      <c r="IF82" s="313"/>
      <c r="IG82" s="313"/>
      <c r="IH82" s="313"/>
      <c r="II82" s="313"/>
      <c r="IJ82" s="313"/>
      <c r="IK82" s="313"/>
      <c r="IL82" s="313"/>
    </row>
    <row r="83" spans="1:247" s="306" customFormat="1" ht="24" customHeight="1" x14ac:dyDescent="0.2">
      <c r="A83" s="100"/>
      <c r="D83" s="55"/>
      <c r="E83" s="55"/>
      <c r="G83" s="100"/>
      <c r="H83" s="100"/>
      <c r="I83" s="100"/>
      <c r="J83" s="304"/>
      <c r="K83" s="304"/>
      <c r="L83" s="304"/>
      <c r="M83" s="304"/>
      <c r="N83" s="304"/>
      <c r="O83" s="304"/>
      <c r="P83" s="304"/>
      <c r="Q83" s="304"/>
      <c r="R83" s="304"/>
      <c r="S83" s="50"/>
      <c r="T83" s="307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</row>
    <row r="84" spans="1:247" s="306" customFormat="1" ht="24" customHeight="1" x14ac:dyDescent="0.2">
      <c r="A84" s="100"/>
      <c r="D84" s="55"/>
      <c r="E84" s="55"/>
      <c r="G84" s="100"/>
      <c r="H84" s="100"/>
      <c r="I84" s="100"/>
      <c r="J84" s="304"/>
      <c r="K84" s="304"/>
      <c r="L84" s="304"/>
      <c r="M84" s="304"/>
      <c r="N84" s="304"/>
      <c r="O84" s="304"/>
      <c r="P84" s="304"/>
      <c r="Q84" s="304"/>
      <c r="R84" s="304"/>
      <c r="S84" s="50"/>
      <c r="T84" s="307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</row>
    <row r="85" spans="1:247" s="306" customFormat="1" ht="24" customHeight="1" x14ac:dyDescent="0.2">
      <c r="A85" s="100"/>
      <c r="B85" s="81" t="s">
        <v>47</v>
      </c>
      <c r="C85" s="81"/>
      <c r="D85" s="55"/>
      <c r="E85" s="55"/>
      <c r="G85" s="100"/>
      <c r="H85" s="100"/>
      <c r="I85" s="100"/>
      <c r="J85" s="304"/>
      <c r="K85" s="304"/>
      <c r="L85" s="304"/>
      <c r="M85" s="304"/>
      <c r="N85" s="304"/>
      <c r="O85" s="304"/>
      <c r="P85" s="304"/>
      <c r="Q85" s="304"/>
      <c r="R85" s="304"/>
      <c r="S85" s="50"/>
      <c r="T85" s="307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</row>
    <row r="86" spans="1:247" s="306" customFormat="1" ht="24" customHeight="1" x14ac:dyDescent="0.2">
      <c r="A86" s="100"/>
      <c r="G86" s="100"/>
      <c r="H86" s="303"/>
      <c r="I86" s="303"/>
      <c r="J86" s="305"/>
      <c r="K86" s="305"/>
      <c r="L86" s="305"/>
      <c r="M86" s="304"/>
      <c r="N86" s="304"/>
      <c r="O86" s="304"/>
      <c r="P86" s="304"/>
      <c r="Q86" s="304"/>
      <c r="R86" s="304"/>
      <c r="S86" s="50"/>
      <c r="T86" s="304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</row>
    <row r="87" spans="1:247" s="317" customFormat="1" ht="24" customHeight="1" x14ac:dyDescent="0.2">
      <c r="A87" s="303"/>
      <c r="B87" s="537" t="s">
        <v>242</v>
      </c>
      <c r="C87" s="538"/>
      <c r="D87" s="538"/>
      <c r="E87" s="538"/>
      <c r="F87" s="559"/>
      <c r="G87" s="561" t="s">
        <v>444</v>
      </c>
      <c r="H87" s="303"/>
      <c r="I87" s="100"/>
      <c r="J87" s="100"/>
      <c r="K87" s="304"/>
      <c r="L87" s="304"/>
      <c r="M87" s="304"/>
      <c r="N87" s="305"/>
      <c r="O87" s="305"/>
      <c r="P87" s="305"/>
      <c r="Q87" s="305"/>
      <c r="R87" s="305"/>
      <c r="S87" s="316"/>
      <c r="T87" s="304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  <c r="DB87" s="316"/>
      <c r="DC87" s="316"/>
      <c r="DD87" s="316"/>
      <c r="DE87" s="316"/>
      <c r="DF87" s="316"/>
      <c r="DG87" s="316"/>
      <c r="DH87" s="316"/>
      <c r="DI87" s="316"/>
      <c r="DJ87" s="316"/>
      <c r="DK87" s="316"/>
      <c r="DL87" s="316"/>
      <c r="DM87" s="316"/>
      <c r="DN87" s="316"/>
      <c r="DO87" s="316"/>
      <c r="DP87" s="316"/>
      <c r="DQ87" s="316"/>
      <c r="DR87" s="316"/>
      <c r="DS87" s="316"/>
      <c r="DT87" s="316"/>
      <c r="DU87" s="316"/>
      <c r="DV87" s="316"/>
      <c r="DW87" s="316"/>
      <c r="DX87" s="316"/>
      <c r="DY87" s="316"/>
      <c r="DZ87" s="316"/>
      <c r="EA87" s="316"/>
      <c r="EB87" s="316"/>
      <c r="EC87" s="316"/>
      <c r="ED87" s="316"/>
      <c r="EE87" s="316"/>
      <c r="EF87" s="316"/>
      <c r="EG87" s="316"/>
      <c r="EH87" s="316"/>
      <c r="EI87" s="316"/>
      <c r="EJ87" s="316"/>
      <c r="EK87" s="316"/>
      <c r="EL87" s="316"/>
      <c r="EM87" s="316"/>
      <c r="EN87" s="316"/>
      <c r="EO87" s="316"/>
      <c r="EP87" s="316"/>
      <c r="EQ87" s="316"/>
      <c r="ER87" s="316"/>
      <c r="ES87" s="316"/>
      <c r="ET87" s="316"/>
      <c r="EU87" s="316"/>
      <c r="EV87" s="316"/>
      <c r="EW87" s="316"/>
      <c r="EX87" s="316"/>
      <c r="EY87" s="316"/>
      <c r="EZ87" s="316"/>
      <c r="FA87" s="316"/>
      <c r="FB87" s="316"/>
      <c r="FC87" s="316"/>
      <c r="FD87" s="316"/>
      <c r="FE87" s="316"/>
      <c r="FF87" s="316"/>
      <c r="FG87" s="316"/>
      <c r="FH87" s="316"/>
      <c r="FI87" s="316"/>
      <c r="FJ87" s="316"/>
      <c r="FK87" s="316"/>
      <c r="FL87" s="316"/>
      <c r="FM87" s="316"/>
      <c r="FN87" s="316"/>
      <c r="FO87" s="316"/>
      <c r="FP87" s="316"/>
      <c r="FQ87" s="316"/>
      <c r="FR87" s="316"/>
      <c r="FS87" s="316"/>
      <c r="FT87" s="316"/>
      <c r="FU87" s="316"/>
      <c r="FV87" s="316"/>
      <c r="FW87" s="316"/>
      <c r="FX87" s="316"/>
      <c r="FY87" s="316"/>
      <c r="FZ87" s="316"/>
      <c r="GA87" s="316"/>
      <c r="GB87" s="316"/>
      <c r="GC87" s="316"/>
      <c r="GD87" s="316"/>
      <c r="GE87" s="316"/>
      <c r="GF87" s="316"/>
      <c r="GG87" s="316"/>
      <c r="GH87" s="316"/>
      <c r="GI87" s="316"/>
      <c r="GJ87" s="316"/>
      <c r="GK87" s="316"/>
      <c r="GL87" s="316"/>
      <c r="GM87" s="316"/>
      <c r="GN87" s="316"/>
      <c r="GO87" s="316"/>
      <c r="GP87" s="316"/>
      <c r="GQ87" s="316"/>
      <c r="GR87" s="316"/>
      <c r="GS87" s="316"/>
      <c r="GT87" s="316"/>
      <c r="GU87" s="316"/>
      <c r="GV87" s="316"/>
      <c r="GW87" s="316"/>
      <c r="GX87" s="316"/>
      <c r="GY87" s="316"/>
      <c r="GZ87" s="316"/>
      <c r="HA87" s="316"/>
      <c r="HB87" s="316"/>
      <c r="HC87" s="316"/>
      <c r="HD87" s="316"/>
      <c r="HE87" s="316"/>
      <c r="HF87" s="316"/>
      <c r="HG87" s="316"/>
      <c r="HH87" s="316"/>
      <c r="HI87" s="316"/>
      <c r="HJ87" s="316"/>
      <c r="HK87" s="316"/>
      <c r="HL87" s="316"/>
      <c r="HM87" s="316"/>
      <c r="HN87" s="316"/>
      <c r="HO87" s="316"/>
      <c r="HP87" s="316"/>
      <c r="HQ87" s="316"/>
      <c r="HR87" s="316"/>
      <c r="HS87" s="316"/>
      <c r="HT87" s="316"/>
      <c r="HU87" s="316"/>
      <c r="HV87" s="316"/>
      <c r="HW87" s="316"/>
      <c r="HX87" s="316"/>
      <c r="HY87" s="316"/>
      <c r="HZ87" s="316"/>
      <c r="IA87" s="316"/>
      <c r="IB87" s="316"/>
      <c r="IC87" s="316"/>
      <c r="ID87" s="316"/>
      <c r="IE87" s="316"/>
      <c r="IF87" s="316"/>
      <c r="IG87" s="316"/>
      <c r="IH87" s="316"/>
      <c r="II87" s="316"/>
      <c r="IJ87" s="316"/>
      <c r="IK87" s="316"/>
      <c r="IL87" s="316"/>
      <c r="IM87" s="316"/>
    </row>
    <row r="88" spans="1:247" s="317" customFormat="1" ht="24" customHeight="1" x14ac:dyDescent="0.2">
      <c r="A88" s="303"/>
      <c r="B88" s="539"/>
      <c r="C88" s="540"/>
      <c r="D88" s="540"/>
      <c r="E88" s="540"/>
      <c r="F88" s="560"/>
      <c r="G88" s="563"/>
      <c r="H88" s="303"/>
      <c r="I88" s="100"/>
      <c r="J88" s="100"/>
      <c r="K88" s="304"/>
      <c r="L88" s="304"/>
      <c r="M88" s="304"/>
      <c r="N88" s="305"/>
      <c r="O88" s="305"/>
      <c r="P88" s="305"/>
      <c r="Q88" s="305"/>
      <c r="R88" s="305"/>
      <c r="S88" s="316"/>
      <c r="T88" s="313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6"/>
      <c r="BS88" s="316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6"/>
      <c r="CX88" s="316"/>
      <c r="CY88" s="316"/>
      <c r="CZ88" s="316"/>
      <c r="DA88" s="316"/>
      <c r="DB88" s="316"/>
      <c r="DC88" s="316"/>
      <c r="DD88" s="316"/>
      <c r="DE88" s="316"/>
      <c r="DF88" s="316"/>
      <c r="DG88" s="316"/>
      <c r="DH88" s="316"/>
      <c r="DI88" s="316"/>
      <c r="DJ88" s="316"/>
      <c r="DK88" s="316"/>
      <c r="DL88" s="316"/>
      <c r="DM88" s="316"/>
      <c r="DN88" s="316"/>
      <c r="DO88" s="316"/>
      <c r="DP88" s="316"/>
      <c r="DQ88" s="316"/>
      <c r="DR88" s="316"/>
      <c r="DS88" s="316"/>
      <c r="DT88" s="316"/>
      <c r="DU88" s="316"/>
      <c r="DV88" s="316"/>
      <c r="DW88" s="316"/>
      <c r="DX88" s="316"/>
      <c r="DY88" s="316"/>
      <c r="DZ88" s="316"/>
      <c r="EA88" s="316"/>
      <c r="EB88" s="316"/>
      <c r="EC88" s="316"/>
      <c r="ED88" s="316"/>
      <c r="EE88" s="316"/>
      <c r="EF88" s="316"/>
      <c r="EG88" s="316"/>
      <c r="EH88" s="316"/>
      <c r="EI88" s="316"/>
      <c r="EJ88" s="316"/>
      <c r="EK88" s="316"/>
      <c r="EL88" s="316"/>
      <c r="EM88" s="316"/>
      <c r="EN88" s="316"/>
      <c r="EO88" s="316"/>
      <c r="EP88" s="316"/>
      <c r="EQ88" s="316"/>
      <c r="ER88" s="316"/>
      <c r="ES88" s="316"/>
      <c r="ET88" s="316"/>
      <c r="EU88" s="316"/>
      <c r="EV88" s="316"/>
      <c r="EW88" s="316"/>
      <c r="EX88" s="316"/>
      <c r="EY88" s="316"/>
      <c r="EZ88" s="316"/>
      <c r="FA88" s="316"/>
      <c r="FB88" s="316"/>
      <c r="FC88" s="316"/>
      <c r="FD88" s="316"/>
      <c r="FE88" s="316"/>
      <c r="FF88" s="316"/>
      <c r="FG88" s="316"/>
      <c r="FH88" s="316"/>
      <c r="FI88" s="316"/>
      <c r="FJ88" s="316"/>
      <c r="FK88" s="316"/>
      <c r="FL88" s="316"/>
      <c r="FM88" s="316"/>
      <c r="FN88" s="316"/>
      <c r="FO88" s="316"/>
      <c r="FP88" s="316"/>
      <c r="FQ88" s="316"/>
      <c r="FR88" s="316"/>
      <c r="FS88" s="316"/>
      <c r="FT88" s="316"/>
      <c r="FU88" s="316"/>
      <c r="FV88" s="316"/>
      <c r="FW88" s="316"/>
      <c r="FX88" s="316"/>
      <c r="FY88" s="316"/>
      <c r="FZ88" s="316"/>
      <c r="GA88" s="316"/>
      <c r="GB88" s="316"/>
      <c r="GC88" s="316"/>
      <c r="GD88" s="316"/>
      <c r="GE88" s="316"/>
      <c r="GF88" s="316"/>
      <c r="GG88" s="316"/>
      <c r="GH88" s="316"/>
      <c r="GI88" s="316"/>
      <c r="GJ88" s="316"/>
      <c r="GK88" s="316"/>
      <c r="GL88" s="316"/>
      <c r="GM88" s="316"/>
      <c r="GN88" s="316"/>
      <c r="GO88" s="316"/>
      <c r="GP88" s="316"/>
      <c r="GQ88" s="316"/>
      <c r="GR88" s="316"/>
      <c r="GS88" s="316"/>
      <c r="GT88" s="316"/>
      <c r="GU88" s="316"/>
      <c r="GV88" s="316"/>
      <c r="GW88" s="316"/>
      <c r="GX88" s="316"/>
      <c r="GY88" s="316"/>
      <c r="GZ88" s="316"/>
      <c r="HA88" s="316"/>
      <c r="HB88" s="316"/>
      <c r="HC88" s="316"/>
      <c r="HD88" s="316"/>
      <c r="HE88" s="316"/>
      <c r="HF88" s="316"/>
      <c r="HG88" s="316"/>
      <c r="HH88" s="316"/>
      <c r="HI88" s="316"/>
      <c r="HJ88" s="316"/>
      <c r="HK88" s="316"/>
      <c r="HL88" s="316"/>
      <c r="HM88" s="316"/>
      <c r="HN88" s="316"/>
      <c r="HO88" s="316"/>
      <c r="HP88" s="316"/>
      <c r="HQ88" s="316"/>
      <c r="HR88" s="316"/>
      <c r="HS88" s="316"/>
      <c r="HT88" s="316"/>
      <c r="HU88" s="316"/>
      <c r="HV88" s="316"/>
      <c r="HW88" s="316"/>
      <c r="HX88" s="316"/>
      <c r="HY88" s="316"/>
      <c r="HZ88" s="316"/>
      <c r="IA88" s="316"/>
      <c r="IB88" s="316"/>
      <c r="IC88" s="316"/>
      <c r="ID88" s="316"/>
      <c r="IE88" s="316"/>
      <c r="IF88" s="316"/>
      <c r="IG88" s="316"/>
      <c r="IH88" s="316"/>
      <c r="II88" s="316"/>
      <c r="IJ88" s="316"/>
      <c r="IK88" s="316"/>
      <c r="IL88" s="316"/>
      <c r="IM88" s="316"/>
    </row>
    <row r="89" spans="1:247" ht="24" customHeight="1" x14ac:dyDescent="0.2">
      <c r="B89" s="318" t="s">
        <v>307</v>
      </c>
      <c r="C89" s="319"/>
      <c r="D89" s="319"/>
      <c r="E89" s="320"/>
      <c r="F89" s="321"/>
      <c r="G89" s="385" t="e">
        <f t="shared" ref="G89:G117" si="3">G49/$G$77</f>
        <v>#DIV/0!</v>
      </c>
      <c r="J89" s="100"/>
      <c r="T89" s="313"/>
      <c r="IM89" s="307"/>
    </row>
    <row r="90" spans="1:247" ht="24" customHeight="1" x14ac:dyDescent="0.2">
      <c r="B90" s="324"/>
      <c r="C90" s="325" t="s">
        <v>41</v>
      </c>
      <c r="D90" s="326"/>
      <c r="E90" s="327"/>
      <c r="F90" s="328"/>
      <c r="G90" s="386" t="e">
        <f t="shared" si="3"/>
        <v>#DIV/0!</v>
      </c>
      <c r="J90" s="100"/>
      <c r="K90" s="387"/>
      <c r="T90" s="313"/>
      <c r="IM90" s="307"/>
    </row>
    <row r="91" spans="1:247" ht="24" customHeight="1" x14ac:dyDescent="0.2">
      <c r="B91" s="324"/>
      <c r="C91" s="330" t="s">
        <v>299</v>
      </c>
      <c r="D91" s="331"/>
      <c r="E91" s="332"/>
      <c r="F91" s="333"/>
      <c r="G91" s="388" t="e">
        <f t="shared" si="3"/>
        <v>#DIV/0!</v>
      </c>
      <c r="J91" s="100"/>
      <c r="T91" s="50"/>
      <c r="IM91" s="307"/>
    </row>
    <row r="92" spans="1:247" ht="24" customHeight="1" x14ac:dyDescent="0.2">
      <c r="B92" s="324"/>
      <c r="C92" s="330" t="s">
        <v>42</v>
      </c>
      <c r="D92" s="331"/>
      <c r="E92" s="332"/>
      <c r="F92" s="333"/>
      <c r="G92" s="388" t="e">
        <f t="shared" si="3"/>
        <v>#DIV/0!</v>
      </c>
      <c r="J92" s="100"/>
      <c r="T92" s="50"/>
      <c r="IM92" s="307"/>
    </row>
    <row r="93" spans="1:247" ht="24" customHeight="1" x14ac:dyDescent="0.2">
      <c r="B93" s="335"/>
      <c r="C93" s="336" t="s">
        <v>43</v>
      </c>
      <c r="D93" s="337"/>
      <c r="E93" s="338"/>
      <c r="F93" s="339"/>
      <c r="G93" s="389" t="e">
        <f t="shared" si="3"/>
        <v>#DIV/0!</v>
      </c>
      <c r="J93" s="100"/>
      <c r="T93" s="50"/>
      <c r="IM93" s="307"/>
    </row>
    <row r="94" spans="1:247" ht="24" customHeight="1" x14ac:dyDescent="0.2">
      <c r="B94" s="318" t="s">
        <v>306</v>
      </c>
      <c r="C94" s="319"/>
      <c r="D94" s="319"/>
      <c r="E94" s="319"/>
      <c r="F94" s="319"/>
      <c r="G94" s="385" t="e">
        <f t="shared" si="3"/>
        <v>#DIV/0!</v>
      </c>
      <c r="J94" s="100"/>
      <c r="K94" s="387"/>
      <c r="T94" s="50"/>
      <c r="IM94" s="307"/>
    </row>
    <row r="95" spans="1:247" ht="24" customHeight="1" x14ac:dyDescent="0.2">
      <c r="B95" s="341"/>
      <c r="C95" s="342" t="s">
        <v>308</v>
      </c>
      <c r="D95" s="343"/>
      <c r="E95" s="344"/>
      <c r="F95" s="344"/>
      <c r="G95" s="390" t="e">
        <f t="shared" si="3"/>
        <v>#DIV/0!</v>
      </c>
      <c r="J95" s="100"/>
      <c r="K95" s="387"/>
      <c r="T95" s="316"/>
      <c r="IM95" s="307"/>
    </row>
    <row r="96" spans="1:247" ht="24" customHeight="1" x14ac:dyDescent="0.2">
      <c r="B96" s="341"/>
      <c r="C96" s="345"/>
      <c r="D96" s="391" t="s">
        <v>25</v>
      </c>
      <c r="E96" s="347"/>
      <c r="F96" s="347"/>
      <c r="G96" s="392" t="e">
        <f t="shared" si="3"/>
        <v>#DIV/0!</v>
      </c>
      <c r="J96" s="100"/>
      <c r="T96" s="316"/>
      <c r="IM96" s="307"/>
    </row>
    <row r="97" spans="2:247" ht="24" customHeight="1" x14ac:dyDescent="0.2">
      <c r="B97" s="341"/>
      <c r="C97" s="345"/>
      <c r="D97" s="349"/>
      <c r="E97" s="350" t="s">
        <v>8</v>
      </c>
      <c r="F97" s="351"/>
      <c r="G97" s="393" t="e">
        <f t="shared" si="3"/>
        <v>#DIV/0!</v>
      </c>
      <c r="J97" s="100"/>
      <c r="IM97" s="307"/>
    </row>
    <row r="98" spans="2:247" ht="24" customHeight="1" x14ac:dyDescent="0.2">
      <c r="B98" s="341"/>
      <c r="C98" s="345"/>
      <c r="D98" s="394"/>
      <c r="E98" s="354" t="s">
        <v>302</v>
      </c>
      <c r="F98" s="355"/>
      <c r="G98" s="395" t="e">
        <f t="shared" si="3"/>
        <v>#DIV/0!</v>
      </c>
      <c r="J98" s="100"/>
      <c r="IM98" s="307"/>
    </row>
    <row r="99" spans="2:247" ht="24" customHeight="1" x14ac:dyDescent="0.2">
      <c r="B99" s="341"/>
      <c r="C99" s="345"/>
      <c r="D99" s="391" t="s">
        <v>305</v>
      </c>
      <c r="E99" s="396"/>
      <c r="F99" s="396"/>
      <c r="G99" s="397" t="e">
        <f t="shared" si="3"/>
        <v>#DIV/0!</v>
      </c>
      <c r="J99" s="100"/>
      <c r="IM99" s="307"/>
    </row>
    <row r="100" spans="2:247" ht="24" customHeight="1" x14ac:dyDescent="0.2">
      <c r="B100" s="341"/>
      <c r="C100" s="345"/>
      <c r="D100" s="349"/>
      <c r="E100" s="350" t="s">
        <v>8</v>
      </c>
      <c r="F100" s="398"/>
      <c r="G100" s="393" t="e">
        <f t="shared" si="3"/>
        <v>#DIV/0!</v>
      </c>
      <c r="J100" s="100"/>
      <c r="IM100" s="307"/>
    </row>
    <row r="101" spans="2:247" ht="24" customHeight="1" x14ac:dyDescent="0.2">
      <c r="B101" s="341"/>
      <c r="C101" s="345"/>
      <c r="D101" s="349"/>
      <c r="E101" s="357" t="s">
        <v>9</v>
      </c>
      <c r="F101" s="399"/>
      <c r="G101" s="400" t="e">
        <f t="shared" si="3"/>
        <v>#DIV/0!</v>
      </c>
      <c r="J101" s="100"/>
      <c r="IM101" s="307"/>
    </row>
    <row r="102" spans="2:247" ht="24" customHeight="1" x14ac:dyDescent="0.2">
      <c r="B102" s="341"/>
      <c r="C102" s="345"/>
      <c r="D102" s="349"/>
      <c r="E102" s="354" t="s">
        <v>302</v>
      </c>
      <c r="F102" s="401"/>
      <c r="G102" s="395" t="e">
        <f>G62/$G$77</f>
        <v>#DIV/0!</v>
      </c>
      <c r="J102" s="100"/>
      <c r="IM102" s="307"/>
    </row>
    <row r="103" spans="2:247" ht="24" customHeight="1" x14ac:dyDescent="0.2">
      <c r="B103" s="341"/>
      <c r="C103" s="345"/>
      <c r="D103" s="391" t="s">
        <v>304</v>
      </c>
      <c r="E103" s="361"/>
      <c r="F103" s="402"/>
      <c r="G103" s="403" t="e">
        <f t="shared" si="3"/>
        <v>#DIV/0!</v>
      </c>
      <c r="J103" s="100"/>
      <c r="IM103" s="307"/>
    </row>
    <row r="104" spans="2:247" ht="24" customHeight="1" x14ac:dyDescent="0.2">
      <c r="B104" s="341"/>
      <c r="C104" s="345"/>
      <c r="D104" s="349"/>
      <c r="E104" s="350" t="s">
        <v>229</v>
      </c>
      <c r="F104" s="351"/>
      <c r="G104" s="393" t="e">
        <f t="shared" si="3"/>
        <v>#DIV/0!</v>
      </c>
      <c r="J104" s="100"/>
      <c r="IM104" s="307"/>
    </row>
    <row r="105" spans="2:247" ht="24" customHeight="1" x14ac:dyDescent="0.2">
      <c r="B105" s="341"/>
      <c r="C105" s="345"/>
      <c r="D105" s="349"/>
      <c r="E105" s="354" t="s">
        <v>274</v>
      </c>
      <c r="F105" s="355"/>
      <c r="G105" s="395" t="e">
        <f t="shared" si="3"/>
        <v>#DIV/0!</v>
      </c>
      <c r="J105" s="100"/>
      <c r="IM105" s="307"/>
    </row>
    <row r="106" spans="2:247" ht="24" customHeight="1" x14ac:dyDescent="0.2">
      <c r="B106" s="341"/>
      <c r="C106" s="342" t="s">
        <v>303</v>
      </c>
      <c r="D106" s="343"/>
      <c r="E106" s="344"/>
      <c r="F106" s="364"/>
      <c r="G106" s="390" t="e">
        <f t="shared" si="3"/>
        <v>#DIV/0!</v>
      </c>
      <c r="J106" s="100"/>
      <c r="K106" s="387"/>
      <c r="IM106" s="307"/>
    </row>
    <row r="107" spans="2:247" ht="24" customHeight="1" x14ac:dyDescent="0.2">
      <c r="B107" s="341"/>
      <c r="C107" s="345"/>
      <c r="D107" s="365" t="s">
        <v>10</v>
      </c>
      <c r="E107" s="366"/>
      <c r="F107" s="367"/>
      <c r="G107" s="404" t="e">
        <f t="shared" si="3"/>
        <v>#DIV/0!</v>
      </c>
      <c r="J107" s="100"/>
      <c r="IM107" s="307"/>
    </row>
    <row r="108" spans="2:247" ht="24" customHeight="1" x14ac:dyDescent="0.2">
      <c r="B108" s="341"/>
      <c r="C108" s="345"/>
      <c r="D108" s="369" t="s">
        <v>11</v>
      </c>
      <c r="E108" s="370"/>
      <c r="F108" s="371"/>
      <c r="G108" s="405" t="e">
        <f t="shared" si="3"/>
        <v>#DIV/0!</v>
      </c>
      <c r="J108" s="100"/>
      <c r="IM108" s="307"/>
    </row>
    <row r="109" spans="2:247" ht="24" customHeight="1" x14ac:dyDescent="0.2">
      <c r="B109" s="341"/>
      <c r="C109" s="345"/>
      <c r="D109" s="369" t="s">
        <v>12</v>
      </c>
      <c r="E109" s="370"/>
      <c r="F109" s="371"/>
      <c r="G109" s="405" t="e">
        <f t="shared" si="3"/>
        <v>#DIV/0!</v>
      </c>
      <c r="J109" s="100"/>
      <c r="IM109" s="307"/>
    </row>
    <row r="110" spans="2:247" ht="24" customHeight="1" x14ac:dyDescent="0.2">
      <c r="B110" s="341"/>
      <c r="C110" s="345"/>
      <c r="D110" s="369" t="s">
        <v>13</v>
      </c>
      <c r="E110" s="370"/>
      <c r="F110" s="371"/>
      <c r="G110" s="405" t="e">
        <f t="shared" si="3"/>
        <v>#DIV/0!</v>
      </c>
      <c r="J110" s="100"/>
      <c r="IM110" s="307"/>
    </row>
    <row r="111" spans="2:247" ht="24" customHeight="1" x14ac:dyDescent="0.2">
      <c r="B111" s="341"/>
      <c r="C111" s="373"/>
      <c r="D111" s="374" t="s">
        <v>14</v>
      </c>
      <c r="E111" s="375"/>
      <c r="F111" s="376"/>
      <c r="G111" s="406" t="e">
        <f t="shared" si="3"/>
        <v>#DIV/0!</v>
      </c>
      <c r="J111" s="100"/>
      <c r="IM111" s="307"/>
    </row>
    <row r="112" spans="2:247" ht="24" customHeight="1" x14ac:dyDescent="0.2">
      <c r="B112" s="341"/>
      <c r="C112" s="342" t="s">
        <v>44</v>
      </c>
      <c r="D112" s="343"/>
      <c r="E112" s="344"/>
      <c r="F112" s="364"/>
      <c r="G112" s="407" t="e">
        <f t="shared" si="3"/>
        <v>#DIV/0!</v>
      </c>
      <c r="J112" s="100"/>
      <c r="K112" s="387"/>
      <c r="IM112" s="307"/>
    </row>
    <row r="113" spans="2:247" ht="24" customHeight="1" x14ac:dyDescent="0.2">
      <c r="B113" s="341"/>
      <c r="C113" s="345"/>
      <c r="D113" s="365" t="s">
        <v>325</v>
      </c>
      <c r="E113" s="366"/>
      <c r="F113" s="367"/>
      <c r="G113" s="405" t="e">
        <f t="shared" si="3"/>
        <v>#DIV/0!</v>
      </c>
      <c r="J113" s="100"/>
      <c r="IM113" s="307"/>
    </row>
    <row r="114" spans="2:247" ht="24" customHeight="1" x14ac:dyDescent="0.2">
      <c r="B114" s="341"/>
      <c r="C114" s="345"/>
      <c r="D114" s="374" t="s">
        <v>312</v>
      </c>
      <c r="E114" s="370"/>
      <c r="F114" s="371"/>
      <c r="G114" s="405" t="e">
        <f t="shared" si="3"/>
        <v>#DIV/0!</v>
      </c>
      <c r="J114" s="100"/>
      <c r="IM114" s="307"/>
    </row>
    <row r="115" spans="2:247" ht="24" customHeight="1" x14ac:dyDescent="0.2">
      <c r="B115" s="318" t="s">
        <v>316</v>
      </c>
      <c r="C115" s="319"/>
      <c r="D115" s="319"/>
      <c r="E115" s="319"/>
      <c r="F115" s="319"/>
      <c r="G115" s="385" t="e">
        <f t="shared" si="3"/>
        <v>#DIV/0!</v>
      </c>
      <c r="J115" s="100"/>
      <c r="IM115" s="307"/>
    </row>
    <row r="116" spans="2:247" ht="24" customHeight="1" x14ac:dyDescent="0.2">
      <c r="B116" s="378" t="s">
        <v>45</v>
      </c>
      <c r="C116" s="379"/>
      <c r="D116" s="379"/>
      <c r="E116" s="380"/>
      <c r="F116" s="380"/>
      <c r="G116" s="385" t="e">
        <f t="shared" si="3"/>
        <v>#DIV/0!</v>
      </c>
    </row>
    <row r="117" spans="2:247" ht="24" customHeight="1" x14ac:dyDescent="0.2">
      <c r="B117" s="381" t="s">
        <v>46</v>
      </c>
      <c r="C117" s="382"/>
      <c r="D117" s="382"/>
      <c r="E117" s="383"/>
      <c r="F117" s="384"/>
      <c r="G117" s="408" t="e">
        <f t="shared" si="3"/>
        <v>#DIV/0!</v>
      </c>
    </row>
    <row r="118" spans="2:247" ht="24" customHeight="1" x14ac:dyDescent="0.2">
      <c r="B118" s="100"/>
      <c r="C118" s="100"/>
      <c r="D118" s="303"/>
      <c r="E118" s="303"/>
      <c r="F118" s="100"/>
      <c r="G118" s="100"/>
      <c r="P118" s="100"/>
      <c r="Q118" s="100"/>
    </row>
    <row r="119" spans="2:247" ht="24" customHeight="1" x14ac:dyDescent="0.2">
      <c r="B119" s="100"/>
      <c r="C119" s="100"/>
      <c r="D119" s="303"/>
      <c r="E119" s="303"/>
      <c r="F119" s="100"/>
      <c r="G119" s="100"/>
      <c r="H119" s="309"/>
      <c r="I119" s="309"/>
      <c r="J119" s="310"/>
      <c r="K119" s="310"/>
      <c r="L119" s="310"/>
      <c r="M119" s="310"/>
      <c r="N119" s="310"/>
      <c r="P119" s="100"/>
      <c r="Q119" s="100"/>
    </row>
    <row r="120" spans="2:247" ht="24" customHeight="1" x14ac:dyDescent="0.2">
      <c r="B120" s="81"/>
      <c r="C120" s="81"/>
      <c r="D120" s="311"/>
      <c r="E120" s="311"/>
      <c r="F120" s="312"/>
      <c r="G120" s="81"/>
      <c r="H120" s="309"/>
      <c r="I120" s="309"/>
      <c r="J120" s="310"/>
      <c r="K120" s="310"/>
      <c r="L120" s="310"/>
      <c r="M120" s="310"/>
      <c r="N120" s="310"/>
      <c r="O120" s="310"/>
      <c r="P120" s="100"/>
      <c r="Q120" s="100"/>
    </row>
    <row r="121" spans="2:247" ht="24" customHeight="1" x14ac:dyDescent="0.2">
      <c r="B121" s="81"/>
      <c r="C121" s="81"/>
      <c r="D121" s="311"/>
      <c r="E121" s="311"/>
      <c r="F121" s="312"/>
      <c r="G121" s="81"/>
      <c r="H121" s="309"/>
      <c r="I121" s="309"/>
      <c r="J121" s="310"/>
      <c r="K121" s="310"/>
      <c r="L121" s="310"/>
      <c r="M121" s="310"/>
      <c r="N121" s="310"/>
      <c r="O121" s="310"/>
      <c r="P121" s="100"/>
      <c r="Q121" s="100"/>
    </row>
    <row r="122" spans="2:247" ht="24" customHeight="1" x14ac:dyDescent="0.2">
      <c r="B122" s="81"/>
      <c r="C122" s="81"/>
      <c r="D122" s="311"/>
      <c r="E122" s="311"/>
      <c r="F122" s="312"/>
      <c r="G122" s="81"/>
      <c r="O122" s="310"/>
      <c r="P122" s="100"/>
      <c r="Q122" s="100"/>
    </row>
    <row r="123" spans="2:247" ht="24" customHeight="1" x14ac:dyDescent="0.2">
      <c r="B123" s="463" t="s">
        <v>47</v>
      </c>
      <c r="C123" s="306"/>
      <c r="D123" s="55"/>
      <c r="E123" s="55"/>
      <c r="F123" s="306"/>
      <c r="G123" s="100"/>
      <c r="P123" s="100"/>
      <c r="Q123" s="100"/>
    </row>
    <row r="124" spans="2:247" ht="24" customHeight="1" x14ac:dyDescent="0.2">
      <c r="B124" s="306"/>
      <c r="C124" s="306"/>
      <c r="D124" s="55"/>
      <c r="E124" s="55"/>
      <c r="F124" s="306"/>
      <c r="G124" s="100"/>
      <c r="P124" s="100"/>
      <c r="Q124" s="100"/>
    </row>
    <row r="125" spans="2:247" ht="24" customHeight="1" x14ac:dyDescent="0.2">
      <c r="B125" s="464"/>
      <c r="C125" s="465"/>
      <c r="D125" s="547" t="s">
        <v>476</v>
      </c>
      <c r="E125" s="466"/>
      <c r="F125" s="467"/>
      <c r="G125" s="468"/>
      <c r="K125" s="550" t="s">
        <v>477</v>
      </c>
      <c r="M125" s="553" t="s">
        <v>478</v>
      </c>
      <c r="N125" s="547"/>
      <c r="O125" s="554"/>
      <c r="P125" s="100"/>
      <c r="Q125" s="100"/>
    </row>
    <row r="126" spans="2:247" ht="24" customHeight="1" x14ac:dyDescent="0.2">
      <c r="B126" s="469"/>
      <c r="C126" s="313"/>
      <c r="D126" s="548"/>
      <c r="E126" s="51"/>
      <c r="F126" s="50"/>
      <c r="G126" s="470"/>
      <c r="K126" s="551"/>
      <c r="M126" s="555"/>
      <c r="N126" s="548"/>
      <c r="O126" s="556"/>
      <c r="P126" s="100"/>
      <c r="Q126" s="100"/>
      <c r="HV126" s="236"/>
      <c r="HW126" s="236"/>
      <c r="HX126" s="236"/>
      <c r="HY126" s="236"/>
      <c r="HZ126" s="236"/>
      <c r="IA126" s="236"/>
      <c r="IB126" s="236"/>
      <c r="IC126" s="236"/>
      <c r="ID126" s="236"/>
      <c r="IE126" s="236"/>
      <c r="IF126" s="236"/>
      <c r="IG126" s="236"/>
      <c r="IH126" s="236"/>
      <c r="II126" s="236"/>
      <c r="IJ126" s="236"/>
      <c r="IK126" s="236"/>
      <c r="IL126" s="236"/>
    </row>
    <row r="127" spans="2:247" ht="24" customHeight="1" x14ac:dyDescent="0.2">
      <c r="B127" s="469"/>
      <c r="C127" s="313"/>
      <c r="D127" s="548"/>
      <c r="E127" s="51"/>
      <c r="F127" s="50"/>
      <c r="G127" s="470"/>
      <c r="K127" s="551"/>
      <c r="M127" s="555"/>
      <c r="N127" s="548"/>
      <c r="O127" s="556"/>
      <c r="P127" s="100"/>
      <c r="Q127" s="100"/>
      <c r="HV127" s="236"/>
      <c r="HW127" s="236"/>
      <c r="HX127" s="236"/>
      <c r="HY127" s="236"/>
      <c r="HZ127" s="236"/>
      <c r="IA127" s="236"/>
      <c r="IB127" s="236"/>
      <c r="IC127" s="236"/>
      <c r="ID127" s="236"/>
      <c r="IE127" s="236"/>
      <c r="IF127" s="236"/>
      <c r="IG127" s="236"/>
      <c r="IH127" s="236"/>
      <c r="II127" s="236"/>
      <c r="IJ127" s="236"/>
      <c r="IK127" s="236"/>
      <c r="IL127" s="236"/>
    </row>
    <row r="128" spans="2:247" ht="24" customHeight="1" x14ac:dyDescent="0.2">
      <c r="B128" s="469"/>
      <c r="C128" s="313"/>
      <c r="D128" s="548"/>
      <c r="E128" s="51"/>
      <c r="F128" s="50"/>
      <c r="G128" s="470"/>
      <c r="K128" s="551"/>
      <c r="M128" s="555"/>
      <c r="N128" s="548"/>
      <c r="O128" s="556"/>
      <c r="P128" s="100"/>
      <c r="Q128" s="100"/>
      <c r="HV128" s="236"/>
      <c r="HW128" s="236"/>
      <c r="HX128" s="236"/>
      <c r="HY128" s="236"/>
      <c r="HZ128" s="236"/>
      <c r="IA128" s="236"/>
      <c r="IB128" s="236"/>
      <c r="IC128" s="236"/>
      <c r="ID128" s="236"/>
      <c r="IE128" s="236"/>
      <c r="IF128" s="236"/>
      <c r="IG128" s="236"/>
      <c r="IH128" s="236"/>
      <c r="II128" s="236"/>
      <c r="IJ128" s="236"/>
      <c r="IK128" s="236"/>
      <c r="IL128" s="236"/>
    </row>
    <row r="129" spans="2:246" ht="24" customHeight="1" x14ac:dyDescent="0.2">
      <c r="B129" s="471"/>
      <c r="C129" s="472"/>
      <c r="D129" s="549"/>
      <c r="E129" s="472"/>
      <c r="F129" s="472"/>
      <c r="G129" s="473"/>
      <c r="H129" s="303"/>
      <c r="I129" s="303"/>
      <c r="J129" s="305"/>
      <c r="K129" s="552"/>
      <c r="L129" s="305"/>
      <c r="M129" s="557"/>
      <c r="N129" s="549"/>
      <c r="O129" s="558"/>
      <c r="P129" s="100"/>
      <c r="Q129" s="100"/>
      <c r="HV129" s="236"/>
      <c r="HW129" s="236"/>
      <c r="HX129" s="236"/>
      <c r="HY129" s="236"/>
      <c r="HZ129" s="236"/>
      <c r="IA129" s="236"/>
      <c r="IB129" s="236"/>
      <c r="IC129" s="236"/>
      <c r="ID129" s="236"/>
      <c r="IE129" s="236"/>
      <c r="IF129" s="236"/>
      <c r="IG129" s="236"/>
      <c r="IH129" s="236"/>
      <c r="II129" s="236"/>
      <c r="IJ129" s="236"/>
      <c r="IK129" s="236"/>
      <c r="IL129" s="236"/>
    </row>
    <row r="130" spans="2:246" ht="24" customHeight="1" x14ac:dyDescent="0.2">
      <c r="B130" s="537" t="s">
        <v>242</v>
      </c>
      <c r="C130" s="538"/>
      <c r="D130" s="538"/>
      <c r="E130" s="538"/>
      <c r="F130" s="559"/>
      <c r="G130" s="561" t="s">
        <v>444</v>
      </c>
      <c r="H130" s="303"/>
      <c r="J130" s="100"/>
      <c r="K130" s="561" t="s">
        <v>444</v>
      </c>
      <c r="L130" s="100"/>
      <c r="M130" s="564" t="s">
        <v>479</v>
      </c>
      <c r="N130" s="564"/>
      <c r="O130" s="564"/>
      <c r="P130" s="100"/>
      <c r="Q130" s="100"/>
      <c r="HV130" s="236"/>
      <c r="HW130" s="236"/>
      <c r="HX130" s="236"/>
      <c r="HY130" s="236"/>
      <c r="HZ130" s="236"/>
      <c r="IA130" s="236"/>
      <c r="IB130" s="236"/>
      <c r="IC130" s="236"/>
      <c r="ID130" s="236"/>
      <c r="IE130" s="236"/>
      <c r="IF130" s="236"/>
      <c r="IG130" s="236"/>
      <c r="IH130" s="236"/>
      <c r="II130" s="236"/>
      <c r="IJ130" s="236"/>
      <c r="IK130" s="236"/>
      <c r="IL130" s="236"/>
    </row>
    <row r="131" spans="2:246" ht="24" customHeight="1" thickBot="1" x14ac:dyDescent="0.25">
      <c r="B131" s="539"/>
      <c r="C131" s="540"/>
      <c r="D131" s="540"/>
      <c r="E131" s="540"/>
      <c r="F131" s="560"/>
      <c r="G131" s="562"/>
      <c r="H131" s="303"/>
      <c r="J131" s="100"/>
      <c r="K131" s="563"/>
      <c r="L131" s="100"/>
      <c r="M131" s="461" t="s">
        <v>480</v>
      </c>
      <c r="N131" s="461" t="s">
        <v>481</v>
      </c>
      <c r="O131" s="461" t="s">
        <v>482</v>
      </c>
      <c r="HV131" s="236"/>
      <c r="HW131" s="236"/>
      <c r="HX131" s="236"/>
      <c r="HY131" s="236"/>
      <c r="HZ131" s="236"/>
      <c r="IA131" s="236"/>
      <c r="IB131" s="236"/>
      <c r="IC131" s="236"/>
      <c r="ID131" s="236"/>
      <c r="IE131" s="236"/>
      <c r="IF131" s="236"/>
      <c r="IG131" s="236"/>
      <c r="IH131" s="236"/>
      <c r="II131" s="236"/>
      <c r="IJ131" s="236"/>
      <c r="IK131" s="236"/>
      <c r="IL131" s="236"/>
    </row>
    <row r="132" spans="2:246" ht="24" customHeight="1" thickBot="1" x14ac:dyDescent="0.25">
      <c r="B132" s="318" t="s">
        <v>307</v>
      </c>
      <c r="C132" s="319"/>
      <c r="D132" s="319"/>
      <c r="E132" s="320"/>
      <c r="F132" s="320"/>
      <c r="G132" s="474" t="e">
        <f>G89</f>
        <v>#DIV/0!</v>
      </c>
      <c r="J132" s="100"/>
      <c r="K132" s="475">
        <v>0.61007184617984955</v>
      </c>
      <c r="L132" s="100"/>
      <c r="M132" s="476">
        <v>0.20787813641399608</v>
      </c>
      <c r="N132" s="476">
        <v>0.18921871758049474</v>
      </c>
      <c r="O132" s="476">
        <v>0.17055929874699341</v>
      </c>
      <c r="HV132" s="236"/>
      <c r="HW132" s="236"/>
      <c r="HX132" s="236"/>
      <c r="HY132" s="236"/>
      <c r="HZ132" s="236"/>
      <c r="IA132" s="236"/>
      <c r="IB132" s="236"/>
      <c r="IC132" s="236"/>
      <c r="ID132" s="236"/>
      <c r="IE132" s="236"/>
      <c r="IF132" s="236"/>
      <c r="IG132" s="236"/>
      <c r="IH132" s="236"/>
      <c r="II132" s="236"/>
      <c r="IJ132" s="236"/>
      <c r="IK132" s="236"/>
      <c r="IL132" s="236"/>
    </row>
    <row r="133" spans="2:246" ht="24" customHeight="1" x14ac:dyDescent="0.2">
      <c r="B133" s="324"/>
      <c r="C133" s="325" t="s">
        <v>41</v>
      </c>
      <c r="D133" s="326"/>
      <c r="E133" s="327"/>
      <c r="F133" s="328"/>
      <c r="G133" s="479" t="e">
        <f t="shared" ref="G133:G160" si="4">G90</f>
        <v>#DIV/0!</v>
      </c>
      <c r="J133" s="100"/>
      <c r="K133" s="480">
        <v>0.45222903459544789</v>
      </c>
      <c r="L133" s="100"/>
      <c r="M133" s="480">
        <v>1.9947705969146062E-2</v>
      </c>
      <c r="N133" s="480">
        <v>1.5294706290645306E-2</v>
      </c>
      <c r="O133" s="480">
        <v>1.0641706612144551E-2</v>
      </c>
      <c r="HV133" s="236"/>
      <c r="HW133" s="236"/>
      <c r="HX133" s="236"/>
      <c r="HY133" s="236"/>
      <c r="HZ133" s="236"/>
      <c r="IA133" s="236"/>
      <c r="IB133" s="236"/>
      <c r="IC133" s="236"/>
      <c r="ID133" s="236"/>
      <c r="IE133" s="236"/>
      <c r="IF133" s="236"/>
      <c r="IG133" s="236"/>
      <c r="IH133" s="236"/>
      <c r="II133" s="236"/>
      <c r="IJ133" s="236"/>
      <c r="IK133" s="236"/>
      <c r="IL133" s="236"/>
    </row>
    <row r="134" spans="2:246" ht="24" customHeight="1" x14ac:dyDescent="0.2">
      <c r="B134" s="324"/>
      <c r="C134" s="330" t="s">
        <v>299</v>
      </c>
      <c r="D134" s="331"/>
      <c r="E134" s="332"/>
      <c r="F134" s="333"/>
      <c r="G134" s="388" t="e">
        <f t="shared" si="4"/>
        <v>#DIV/0!</v>
      </c>
      <c r="J134" s="100"/>
      <c r="K134" s="390">
        <v>6.3615172429645137E-2</v>
      </c>
      <c r="L134" s="100"/>
      <c r="M134" s="481">
        <v>2.7779595133069775E-2</v>
      </c>
      <c r="N134" s="481">
        <v>2.3085290282041326E-2</v>
      </c>
      <c r="O134" s="481">
        <v>1.8390985431012877E-2</v>
      </c>
      <c r="HV134" s="236"/>
      <c r="HW134" s="236"/>
      <c r="HX134" s="236"/>
      <c r="HY134" s="236"/>
      <c r="HZ134" s="236"/>
      <c r="IA134" s="236"/>
      <c r="IB134" s="236"/>
      <c r="IC134" s="236"/>
      <c r="ID134" s="236"/>
      <c r="IE134" s="236"/>
      <c r="IF134" s="236"/>
      <c r="IG134" s="236"/>
      <c r="IH134" s="236"/>
      <c r="II134" s="236"/>
      <c r="IJ134" s="236"/>
      <c r="IK134" s="236"/>
      <c r="IL134" s="236"/>
    </row>
    <row r="135" spans="2:246" ht="24" customHeight="1" x14ac:dyDescent="0.2">
      <c r="B135" s="324"/>
      <c r="C135" s="330" t="s">
        <v>42</v>
      </c>
      <c r="D135" s="331"/>
      <c r="E135" s="332"/>
      <c r="F135" s="333"/>
      <c r="G135" s="388" t="e">
        <f t="shared" si="4"/>
        <v>#DIV/0!</v>
      </c>
      <c r="J135" s="100"/>
      <c r="K135" s="390">
        <v>4.7059984886156973E-2</v>
      </c>
      <c r="L135" s="100"/>
      <c r="M135" s="390">
        <v>6.4882295843480278E-2</v>
      </c>
      <c r="N135" s="390">
        <v>5.7018265675772728E-2</v>
      </c>
      <c r="O135" s="390">
        <v>4.9154235508065171E-2</v>
      </c>
      <c r="HV135" s="236"/>
      <c r="HW135" s="236"/>
      <c r="HX135" s="236"/>
      <c r="HY135" s="236"/>
      <c r="HZ135" s="236"/>
      <c r="IA135" s="236"/>
      <c r="IB135" s="236"/>
      <c r="IC135" s="236"/>
      <c r="ID135" s="236"/>
      <c r="IE135" s="236"/>
      <c r="IF135" s="236"/>
      <c r="IG135" s="236"/>
      <c r="IH135" s="236"/>
      <c r="II135" s="236"/>
      <c r="IJ135" s="236"/>
      <c r="IK135" s="236"/>
      <c r="IL135" s="236"/>
    </row>
    <row r="136" spans="2:246" ht="24" customHeight="1" thickBot="1" x14ac:dyDescent="0.25">
      <c r="B136" s="335"/>
      <c r="C136" s="336" t="s">
        <v>43</v>
      </c>
      <c r="D136" s="337"/>
      <c r="E136" s="338"/>
      <c r="F136" s="339"/>
      <c r="G136" s="482" t="e">
        <f t="shared" si="4"/>
        <v>#DIV/0!</v>
      </c>
      <c r="J136" s="100"/>
      <c r="K136" s="483">
        <v>4.7167654268599514E-2</v>
      </c>
      <c r="L136" s="100"/>
      <c r="M136" s="483">
        <v>8.5181975969721938E-3</v>
      </c>
      <c r="N136" s="483">
        <v>8.5181975969721938E-3</v>
      </c>
      <c r="O136" s="483">
        <v>8.5181975969721938E-3</v>
      </c>
      <c r="HV136" s="236"/>
      <c r="HW136" s="236"/>
      <c r="HX136" s="236"/>
      <c r="HY136" s="236"/>
      <c r="HZ136" s="236"/>
      <c r="IA136" s="236"/>
      <c r="IB136" s="236"/>
      <c r="IC136" s="236"/>
      <c r="ID136" s="236"/>
      <c r="IE136" s="236"/>
      <c r="IF136" s="236"/>
      <c r="IG136" s="236"/>
      <c r="IH136" s="236"/>
      <c r="II136" s="236"/>
      <c r="IJ136" s="236"/>
      <c r="IK136" s="236"/>
      <c r="IL136" s="236"/>
    </row>
    <row r="137" spans="2:246" ht="24" customHeight="1" thickBot="1" x14ac:dyDescent="0.25">
      <c r="B137" s="318" t="s">
        <v>306</v>
      </c>
      <c r="C137" s="319"/>
      <c r="D137" s="319"/>
      <c r="E137" s="319"/>
      <c r="F137" s="319"/>
      <c r="G137" s="474" t="e">
        <f t="shared" si="4"/>
        <v>#DIV/0!</v>
      </c>
      <c r="J137" s="100"/>
      <c r="K137" s="475">
        <v>0.23742815382015051</v>
      </c>
      <c r="L137" s="100"/>
      <c r="M137" s="476">
        <v>0.68426755294916708</v>
      </c>
      <c r="N137" s="477">
        <v>0.65768804643259082</v>
      </c>
      <c r="O137" s="478">
        <v>0.63110853991601457</v>
      </c>
      <c r="HV137" s="236"/>
      <c r="HW137" s="236"/>
      <c r="HX137" s="236"/>
      <c r="HY137" s="236"/>
      <c r="HZ137" s="236"/>
      <c r="IA137" s="236"/>
      <c r="IB137" s="236"/>
      <c r="IC137" s="236"/>
      <c r="ID137" s="236"/>
      <c r="IE137" s="236"/>
      <c r="IF137" s="236"/>
      <c r="IG137" s="236"/>
      <c r="IH137" s="236"/>
      <c r="II137" s="236"/>
      <c r="IJ137" s="236"/>
      <c r="IK137" s="236"/>
      <c r="IL137" s="236"/>
    </row>
    <row r="138" spans="2:246" ht="24" customHeight="1" x14ac:dyDescent="0.2">
      <c r="B138" s="341"/>
      <c r="C138" s="342" t="s">
        <v>308</v>
      </c>
      <c r="D138" s="343"/>
      <c r="E138" s="344"/>
      <c r="F138" s="344"/>
      <c r="G138" s="480" t="e">
        <f t="shared" si="4"/>
        <v>#DIV/0!</v>
      </c>
      <c r="J138" s="100"/>
      <c r="K138" s="480">
        <v>7.886065578146087E-2</v>
      </c>
      <c r="L138" s="100"/>
      <c r="M138" s="480">
        <v>0.15989053927823621</v>
      </c>
      <c r="N138" s="480">
        <v>0.12665953710989025</v>
      </c>
      <c r="O138" s="480">
        <v>9.3428534941544295E-2</v>
      </c>
      <c r="HV138" s="236"/>
      <c r="HW138" s="236"/>
      <c r="HX138" s="236"/>
      <c r="HY138" s="236"/>
      <c r="HZ138" s="236"/>
      <c r="IA138" s="236"/>
      <c r="IB138" s="236"/>
      <c r="IC138" s="236"/>
      <c r="ID138" s="236"/>
      <c r="IE138" s="236"/>
      <c r="IF138" s="236"/>
      <c r="IG138" s="236"/>
      <c r="IH138" s="236"/>
      <c r="II138" s="236"/>
      <c r="IJ138" s="236"/>
      <c r="IK138" s="236"/>
      <c r="IL138" s="236"/>
    </row>
    <row r="139" spans="2:246" ht="24" customHeight="1" x14ac:dyDescent="0.2">
      <c r="B139" s="341"/>
      <c r="C139" s="345"/>
      <c r="D139" s="391" t="s">
        <v>25</v>
      </c>
      <c r="E139" s="347"/>
      <c r="F139" s="347"/>
      <c r="G139" s="392" t="e">
        <f t="shared" si="4"/>
        <v>#DIV/0!</v>
      </c>
      <c r="J139" s="100"/>
      <c r="K139" s="403">
        <v>3.5733063103624549E-2</v>
      </c>
      <c r="L139" s="100"/>
      <c r="M139" s="403">
        <v>7.6940845166372424E-2</v>
      </c>
      <c r="N139" s="403">
        <v>6.5169259898945106E-2</v>
      </c>
      <c r="O139" s="403">
        <v>5.3397674631517796E-2</v>
      </c>
      <c r="HV139" s="236"/>
      <c r="HW139" s="236"/>
      <c r="HX139" s="236"/>
      <c r="HY139" s="236"/>
      <c r="HZ139" s="236"/>
      <c r="IA139" s="236"/>
      <c r="IB139" s="236"/>
      <c r="IC139" s="236"/>
      <c r="ID139" s="236"/>
      <c r="IE139" s="236"/>
      <c r="IF139" s="236"/>
      <c r="IG139" s="236"/>
      <c r="IH139" s="236"/>
      <c r="II139" s="236"/>
      <c r="IJ139" s="236"/>
      <c r="IK139" s="236"/>
      <c r="IL139" s="236"/>
    </row>
    <row r="140" spans="2:246" ht="24" customHeight="1" x14ac:dyDescent="0.2">
      <c r="B140" s="341"/>
      <c r="C140" s="345"/>
      <c r="D140" s="349"/>
      <c r="E140" s="350" t="s">
        <v>8</v>
      </c>
      <c r="F140" s="351"/>
      <c r="G140" s="393" t="e">
        <f t="shared" si="4"/>
        <v>#DIV/0!</v>
      </c>
      <c r="J140" s="100"/>
      <c r="K140" s="484">
        <v>3.5733063103624549E-2</v>
      </c>
      <c r="L140" s="100"/>
      <c r="M140" s="484"/>
      <c r="N140" s="484"/>
      <c r="O140" s="484"/>
      <c r="HV140" s="236"/>
      <c r="HW140" s="236"/>
      <c r="HX140" s="236"/>
      <c r="HY140" s="236"/>
      <c r="HZ140" s="236"/>
      <c r="IA140" s="236"/>
      <c r="IB140" s="236"/>
      <c r="IC140" s="236"/>
      <c r="ID140" s="236"/>
      <c r="IE140" s="236"/>
      <c r="IF140" s="236"/>
      <c r="IG140" s="236"/>
      <c r="IH140" s="236"/>
      <c r="II140" s="236"/>
      <c r="IJ140" s="236"/>
      <c r="IK140" s="236"/>
      <c r="IL140" s="236"/>
    </row>
    <row r="141" spans="2:246" ht="24" customHeight="1" x14ac:dyDescent="0.2">
      <c r="B141" s="341"/>
      <c r="C141" s="345"/>
      <c r="D141" s="394"/>
      <c r="E141" s="354" t="s">
        <v>302</v>
      </c>
      <c r="F141" s="355"/>
      <c r="G141" s="395" t="e">
        <f t="shared" si="4"/>
        <v>#DIV/0!</v>
      </c>
      <c r="J141" s="100"/>
      <c r="K141" s="484">
        <v>0</v>
      </c>
      <c r="L141" s="100"/>
      <c r="M141" s="484"/>
      <c r="N141" s="484"/>
      <c r="O141" s="484"/>
      <c r="HV141" s="236"/>
      <c r="HW141" s="236"/>
      <c r="HX141" s="236"/>
      <c r="HY141" s="236"/>
      <c r="HZ141" s="236"/>
      <c r="IA141" s="236"/>
      <c r="IB141" s="236"/>
      <c r="IC141" s="236"/>
      <c r="ID141" s="236"/>
      <c r="IE141" s="236"/>
      <c r="IF141" s="236"/>
      <c r="IG141" s="236"/>
      <c r="IH141" s="236"/>
      <c r="II141" s="236"/>
      <c r="IJ141" s="236"/>
      <c r="IK141" s="236"/>
      <c r="IL141" s="236"/>
    </row>
    <row r="142" spans="2:246" ht="24" customHeight="1" x14ac:dyDescent="0.2">
      <c r="B142" s="341"/>
      <c r="C142" s="345"/>
      <c r="D142" s="391" t="s">
        <v>305</v>
      </c>
      <c r="E142" s="396"/>
      <c r="F142" s="396"/>
      <c r="G142" s="397" t="e">
        <f t="shared" si="4"/>
        <v>#DIV/0!</v>
      </c>
      <c r="J142" s="100"/>
      <c r="K142" s="403">
        <v>4.3127592677836328E-2</v>
      </c>
      <c r="L142" s="100"/>
      <c r="M142" s="485">
        <v>7.2786924038889006E-2</v>
      </c>
      <c r="N142" s="485">
        <v>5.7383014640056643E-2</v>
      </c>
      <c r="O142" s="485">
        <v>4.1979105241224286E-2</v>
      </c>
      <c r="HV142" s="236"/>
      <c r="HW142" s="236"/>
      <c r="HX142" s="236"/>
      <c r="HY142" s="236"/>
      <c r="HZ142" s="236"/>
      <c r="IA142" s="236"/>
      <c r="IB142" s="236"/>
      <c r="IC142" s="236"/>
      <c r="ID142" s="236"/>
      <c r="IE142" s="236"/>
      <c r="IF142" s="236"/>
      <c r="IG142" s="236"/>
      <c r="IH142" s="236"/>
      <c r="II142" s="236"/>
      <c r="IJ142" s="236"/>
      <c r="IK142" s="236"/>
      <c r="IL142" s="236"/>
    </row>
    <row r="143" spans="2:246" ht="24" customHeight="1" x14ac:dyDescent="0.2">
      <c r="B143" s="341"/>
      <c r="C143" s="345"/>
      <c r="D143" s="349"/>
      <c r="E143" s="350" t="s">
        <v>8</v>
      </c>
      <c r="F143" s="398"/>
      <c r="G143" s="393" t="e">
        <f t="shared" si="4"/>
        <v>#DIV/0!</v>
      </c>
      <c r="J143" s="100"/>
      <c r="K143" s="484">
        <v>2.1291976911401111E-2</v>
      </c>
      <c r="L143" s="100"/>
      <c r="M143" s="484"/>
      <c r="N143" s="484"/>
      <c r="O143" s="484"/>
      <c r="HV143" s="236"/>
      <c r="HW143" s="236"/>
      <c r="HX143" s="236"/>
      <c r="HY143" s="236"/>
      <c r="HZ143" s="236"/>
      <c r="IA143" s="236"/>
      <c r="IB143" s="236"/>
      <c r="IC143" s="236"/>
      <c r="ID143" s="236"/>
      <c r="IE143" s="236"/>
      <c r="IF143" s="236"/>
      <c r="IG143" s="236"/>
      <c r="IH143" s="236"/>
      <c r="II143" s="236"/>
      <c r="IJ143" s="236"/>
      <c r="IK143" s="236"/>
      <c r="IL143" s="236"/>
    </row>
    <row r="144" spans="2:246" ht="24" customHeight="1" x14ac:dyDescent="0.2">
      <c r="B144" s="341"/>
      <c r="C144" s="345"/>
      <c r="D144" s="349"/>
      <c r="E144" s="357" t="s">
        <v>9</v>
      </c>
      <c r="F144" s="399"/>
      <c r="G144" s="400" t="e">
        <f t="shared" si="4"/>
        <v>#DIV/0!</v>
      </c>
      <c r="J144" s="100"/>
      <c r="K144" s="484">
        <v>2.1835615766435213E-2</v>
      </c>
      <c r="L144" s="100"/>
      <c r="M144" s="484"/>
      <c r="N144" s="484"/>
      <c r="O144" s="484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2:246" ht="24" customHeight="1" x14ac:dyDescent="0.2">
      <c r="B145" s="341"/>
      <c r="C145" s="345"/>
      <c r="D145" s="349"/>
      <c r="E145" s="354" t="s">
        <v>302</v>
      </c>
      <c r="F145" s="401"/>
      <c r="G145" s="395" t="e">
        <f t="shared" si="4"/>
        <v>#DIV/0!</v>
      </c>
      <c r="J145" s="100"/>
      <c r="K145" s="484">
        <v>0</v>
      </c>
      <c r="L145" s="100"/>
      <c r="M145" s="484"/>
      <c r="N145" s="484"/>
      <c r="O145" s="484"/>
      <c r="HV145" s="236"/>
      <c r="HW145" s="236"/>
      <c r="HX145" s="236"/>
      <c r="HY145" s="236"/>
      <c r="HZ145" s="236"/>
      <c r="IA145" s="236"/>
      <c r="IB145" s="236"/>
      <c r="IC145" s="236"/>
      <c r="ID145" s="236"/>
      <c r="IE145" s="236"/>
      <c r="IF145" s="236"/>
      <c r="IG145" s="236"/>
      <c r="IH145" s="236"/>
      <c r="II145" s="236"/>
      <c r="IJ145" s="236"/>
      <c r="IK145" s="236"/>
      <c r="IL145" s="236"/>
    </row>
    <row r="146" spans="2:246" ht="24" customHeight="1" x14ac:dyDescent="0.2">
      <c r="B146" s="341"/>
      <c r="C146" s="345"/>
      <c r="D146" s="391" t="s">
        <v>304</v>
      </c>
      <c r="E146" s="361"/>
      <c r="F146" s="402"/>
      <c r="G146" s="403" t="e">
        <f t="shared" si="4"/>
        <v>#DIV/0!</v>
      </c>
      <c r="J146" s="100"/>
      <c r="K146" s="403">
        <v>0</v>
      </c>
      <c r="L146" s="100"/>
      <c r="M146" s="403"/>
      <c r="N146" s="403"/>
      <c r="O146" s="403"/>
      <c r="HV146" s="236"/>
      <c r="HW146" s="236"/>
      <c r="HX146" s="236"/>
      <c r="HY146" s="236"/>
      <c r="HZ146" s="236"/>
      <c r="IA146" s="236"/>
      <c r="IB146" s="236"/>
      <c r="IC146" s="236"/>
      <c r="ID146" s="236"/>
      <c r="IE146" s="236"/>
      <c r="IF146" s="236"/>
      <c r="IG146" s="236"/>
      <c r="IH146" s="236"/>
      <c r="II146" s="236"/>
      <c r="IJ146" s="236"/>
      <c r="IK146" s="236"/>
      <c r="IL146" s="236"/>
    </row>
    <row r="147" spans="2:246" ht="24" customHeight="1" x14ac:dyDescent="0.2">
      <c r="B147" s="341"/>
      <c r="C147" s="345"/>
      <c r="D147" s="349"/>
      <c r="E147" s="350" t="s">
        <v>229</v>
      </c>
      <c r="F147" s="351"/>
      <c r="G147" s="393" t="e">
        <f t="shared" si="4"/>
        <v>#DIV/0!</v>
      </c>
      <c r="J147" s="100"/>
      <c r="K147" s="484">
        <v>0</v>
      </c>
      <c r="L147" s="100"/>
      <c r="M147" s="484"/>
      <c r="N147" s="484"/>
      <c r="O147" s="484"/>
      <c r="HV147" s="236"/>
      <c r="HW147" s="236"/>
      <c r="HX147" s="236"/>
      <c r="HY147" s="236"/>
      <c r="HZ147" s="236"/>
      <c r="IA147" s="236"/>
      <c r="IB147" s="236"/>
      <c r="IC147" s="236"/>
      <c r="ID147" s="236"/>
      <c r="IE147" s="236"/>
      <c r="IF147" s="236"/>
      <c r="IG147" s="236"/>
      <c r="IH147" s="236"/>
      <c r="II147" s="236"/>
      <c r="IJ147" s="236"/>
      <c r="IK147" s="236"/>
      <c r="IL147" s="236"/>
    </row>
    <row r="148" spans="2:246" ht="24" customHeight="1" x14ac:dyDescent="0.2">
      <c r="B148" s="341"/>
      <c r="C148" s="345"/>
      <c r="D148" s="349"/>
      <c r="E148" s="354" t="s">
        <v>274</v>
      </c>
      <c r="F148" s="355"/>
      <c r="G148" s="395" t="e">
        <f t="shared" si="4"/>
        <v>#DIV/0!</v>
      </c>
      <c r="J148" s="100"/>
      <c r="K148" s="484">
        <v>0</v>
      </c>
      <c r="L148" s="100"/>
      <c r="M148" s="484"/>
      <c r="N148" s="484"/>
      <c r="O148" s="484"/>
      <c r="HV148" s="236"/>
      <c r="HW148" s="236"/>
      <c r="HX148" s="236"/>
      <c r="HY148" s="236"/>
      <c r="HZ148" s="236"/>
      <c r="IA148" s="236"/>
      <c r="IB148" s="236"/>
      <c r="IC148" s="236"/>
      <c r="ID148" s="236"/>
      <c r="IE148" s="236"/>
      <c r="IF148" s="236"/>
      <c r="IG148" s="236"/>
      <c r="IH148" s="236"/>
      <c r="II148" s="236"/>
      <c r="IJ148" s="236"/>
      <c r="IK148" s="236"/>
      <c r="IL148" s="236"/>
    </row>
    <row r="149" spans="2:246" ht="24" customHeight="1" x14ac:dyDescent="0.2">
      <c r="B149" s="341"/>
      <c r="C149" s="342" t="s">
        <v>303</v>
      </c>
      <c r="D149" s="343"/>
      <c r="E149" s="344"/>
      <c r="F149" s="364"/>
      <c r="G149" s="390" t="e">
        <f t="shared" si="4"/>
        <v>#DIV/0!</v>
      </c>
      <c r="J149" s="100"/>
      <c r="K149" s="390">
        <v>0.15856749803868964</v>
      </c>
      <c r="L149" s="100"/>
      <c r="M149" s="481">
        <v>0.49504069239646536</v>
      </c>
      <c r="N149" s="481">
        <v>0.44818357770993</v>
      </c>
      <c r="O149" s="481">
        <v>0.40132646302339464</v>
      </c>
      <c r="HV149" s="236"/>
      <c r="HW149" s="236"/>
      <c r="HX149" s="236"/>
      <c r="HY149" s="236"/>
      <c r="HZ149" s="236"/>
      <c r="IA149" s="236"/>
      <c r="IB149" s="236"/>
      <c r="IC149" s="236"/>
      <c r="ID149" s="236"/>
      <c r="IE149" s="236"/>
      <c r="IF149" s="236"/>
      <c r="IG149" s="236"/>
      <c r="IH149" s="236"/>
      <c r="II149" s="236"/>
      <c r="IJ149" s="236"/>
      <c r="IK149" s="236"/>
      <c r="IL149" s="236"/>
    </row>
    <row r="150" spans="2:246" ht="24" customHeight="1" x14ac:dyDescent="0.2">
      <c r="B150" s="341"/>
      <c r="C150" s="345"/>
      <c r="D150" s="365" t="s">
        <v>10</v>
      </c>
      <c r="E150" s="366"/>
      <c r="F150" s="367"/>
      <c r="G150" s="404" t="e">
        <f t="shared" si="4"/>
        <v>#DIV/0!</v>
      </c>
      <c r="J150" s="100"/>
      <c r="K150" s="403">
        <v>0.12806229176622438</v>
      </c>
      <c r="L150" s="100"/>
      <c r="M150" s="403">
        <v>0.3817896874970812</v>
      </c>
      <c r="N150" s="403">
        <v>0.31629359208721569</v>
      </c>
      <c r="O150" s="403">
        <v>0.25079749667735018</v>
      </c>
      <c r="HV150" s="236"/>
      <c r="HW150" s="236"/>
      <c r="HX150" s="236"/>
      <c r="HY150" s="236"/>
      <c r="HZ150" s="236"/>
      <c r="IA150" s="236"/>
      <c r="IB150" s="236"/>
      <c r="IC150" s="236"/>
      <c r="ID150" s="236"/>
      <c r="IE150" s="236"/>
      <c r="IF150" s="236"/>
      <c r="IG150" s="236"/>
      <c r="IH150" s="236"/>
      <c r="II150" s="236"/>
      <c r="IJ150" s="236"/>
      <c r="IK150" s="236"/>
      <c r="IL150" s="236"/>
    </row>
    <row r="151" spans="2:246" ht="24" customHeight="1" x14ac:dyDescent="0.2">
      <c r="B151" s="341"/>
      <c r="C151" s="345"/>
      <c r="D151" s="369" t="s">
        <v>11</v>
      </c>
      <c r="E151" s="370"/>
      <c r="F151" s="371"/>
      <c r="G151" s="405" t="e">
        <f t="shared" si="4"/>
        <v>#DIV/0!</v>
      </c>
      <c r="J151" s="100"/>
      <c r="K151" s="403">
        <v>1.9830830066875145E-2</v>
      </c>
      <c r="L151" s="100"/>
      <c r="M151" s="403">
        <v>5.7734347211211519E-2</v>
      </c>
      <c r="N151" s="403">
        <v>4.2873421265473416E-2</v>
      </c>
      <c r="O151" s="403">
        <v>2.8012495319735313E-2</v>
      </c>
      <c r="HV151" s="236"/>
      <c r="HW151" s="236"/>
      <c r="HX151" s="236"/>
      <c r="HY151" s="236"/>
      <c r="HZ151" s="236"/>
      <c r="IA151" s="236"/>
      <c r="IB151" s="236"/>
      <c r="IC151" s="236"/>
      <c r="ID151" s="236"/>
      <c r="IE151" s="236"/>
      <c r="IF151" s="236"/>
      <c r="IG151" s="236"/>
      <c r="IH151" s="236"/>
      <c r="II151" s="236"/>
      <c r="IJ151" s="236"/>
      <c r="IK151" s="236"/>
      <c r="IL151" s="236"/>
    </row>
    <row r="152" spans="2:246" ht="24" customHeight="1" x14ac:dyDescent="0.2">
      <c r="B152" s="341"/>
      <c r="C152" s="345"/>
      <c r="D152" s="369" t="s">
        <v>12</v>
      </c>
      <c r="E152" s="370"/>
      <c r="F152" s="371"/>
      <c r="G152" s="405" t="e">
        <f t="shared" si="4"/>
        <v>#DIV/0!</v>
      </c>
      <c r="J152" s="100"/>
      <c r="K152" s="403">
        <v>1.0674376205590102E-2</v>
      </c>
      <c r="L152" s="100"/>
      <c r="M152" s="403">
        <v>6.7556458675519543E-2</v>
      </c>
      <c r="N152" s="403">
        <v>4.5583892128854796E-2</v>
      </c>
      <c r="O152" s="403">
        <v>2.3611325582190049E-2</v>
      </c>
      <c r="HV152" s="236"/>
      <c r="HW152" s="236"/>
      <c r="HX152" s="236"/>
      <c r="HY152" s="236"/>
      <c r="HZ152" s="236"/>
      <c r="IA152" s="236"/>
      <c r="IB152" s="236"/>
      <c r="IC152" s="236"/>
      <c r="ID152" s="236"/>
      <c r="IE152" s="236"/>
      <c r="IF152" s="236"/>
      <c r="IG152" s="236"/>
      <c r="IH152" s="236"/>
      <c r="II152" s="236"/>
      <c r="IJ152" s="236"/>
      <c r="IK152" s="236"/>
      <c r="IL152" s="236"/>
    </row>
    <row r="153" spans="2:246" ht="24" customHeight="1" x14ac:dyDescent="0.2">
      <c r="B153" s="341"/>
      <c r="C153" s="345"/>
      <c r="D153" s="369" t="s">
        <v>13</v>
      </c>
      <c r="E153" s="370"/>
      <c r="F153" s="371"/>
      <c r="G153" s="405" t="e">
        <f t="shared" si="4"/>
        <v>#DIV/0!</v>
      </c>
      <c r="J153" s="100"/>
      <c r="K153" s="403">
        <v>0</v>
      </c>
      <c r="L153" s="100"/>
      <c r="M153" s="403">
        <v>9.1888870806330208E-2</v>
      </c>
      <c r="N153" s="403">
        <v>6.6624324318152864E-2</v>
      </c>
      <c r="O153" s="403">
        <v>4.1359777829975519E-2</v>
      </c>
      <c r="HV153" s="236"/>
      <c r="HW153" s="236"/>
      <c r="HX153" s="236"/>
      <c r="HY153" s="236"/>
      <c r="HZ153" s="236"/>
      <c r="IA153" s="236"/>
      <c r="IB153" s="236"/>
      <c r="IC153" s="236"/>
      <c r="ID153" s="236"/>
      <c r="IE153" s="236"/>
      <c r="IF153" s="236"/>
      <c r="IG153" s="236"/>
      <c r="IH153" s="236"/>
      <c r="II153" s="236"/>
      <c r="IJ153" s="236"/>
      <c r="IK153" s="236"/>
      <c r="IL153" s="236"/>
    </row>
    <row r="154" spans="2:246" ht="24" customHeight="1" x14ac:dyDescent="0.2">
      <c r="B154" s="341"/>
      <c r="C154" s="373"/>
      <c r="D154" s="374" t="s">
        <v>14</v>
      </c>
      <c r="E154" s="375"/>
      <c r="F154" s="376"/>
      <c r="G154" s="406" t="e">
        <f t="shared" si="4"/>
        <v>#DIV/0!</v>
      </c>
      <c r="J154" s="100"/>
      <c r="K154" s="403">
        <v>0</v>
      </c>
      <c r="L154" s="100"/>
      <c r="M154" s="403">
        <v>9.2944102156386384E-3</v>
      </c>
      <c r="N154" s="403">
        <v>5.6207055358350024E-3</v>
      </c>
      <c r="O154" s="403">
        <v>1.9470008560313673E-3</v>
      </c>
      <c r="HV154" s="236"/>
      <c r="HW154" s="236"/>
      <c r="HX154" s="236"/>
      <c r="HY154" s="236"/>
      <c r="HZ154" s="236"/>
      <c r="IA154" s="236"/>
      <c r="IB154" s="236"/>
      <c r="IC154" s="236"/>
      <c r="ID154" s="236"/>
      <c r="IE154" s="236"/>
      <c r="IF154" s="236"/>
      <c r="IG154" s="236"/>
      <c r="IH154" s="236"/>
      <c r="II154" s="236"/>
      <c r="IJ154" s="236"/>
      <c r="IK154" s="236"/>
      <c r="IL154" s="236"/>
    </row>
    <row r="155" spans="2:246" ht="24" customHeight="1" x14ac:dyDescent="0.2">
      <c r="B155" s="341"/>
      <c r="C155" s="342" t="s">
        <v>44</v>
      </c>
      <c r="D155" s="343"/>
      <c r="E155" s="344"/>
      <c r="F155" s="364"/>
      <c r="G155" s="407" t="e">
        <f t="shared" si="4"/>
        <v>#DIV/0!</v>
      </c>
      <c r="J155" s="100"/>
      <c r="K155" s="390">
        <v>0</v>
      </c>
      <c r="L155" s="100"/>
      <c r="M155" s="481">
        <v>8.1650173820332947E-2</v>
      </c>
      <c r="N155" s="481">
        <v>6.4534939588323084E-2</v>
      </c>
      <c r="O155" s="481">
        <v>4.7419705356313221E-2</v>
      </c>
      <c r="HV155" s="236"/>
      <c r="HW155" s="236"/>
      <c r="HX155" s="236"/>
      <c r="HY155" s="236"/>
      <c r="HZ155" s="236"/>
      <c r="IA155" s="236"/>
      <c r="IB155" s="236"/>
      <c r="IC155" s="236"/>
      <c r="ID155" s="236"/>
      <c r="IE155" s="236"/>
      <c r="IF155" s="236"/>
      <c r="IG155" s="236"/>
      <c r="IH155" s="236"/>
      <c r="II155" s="236"/>
      <c r="IJ155" s="236"/>
      <c r="IK155" s="236"/>
      <c r="IL155" s="236"/>
    </row>
    <row r="156" spans="2:246" ht="24" customHeight="1" x14ac:dyDescent="0.2">
      <c r="B156" s="341"/>
      <c r="C156" s="345"/>
      <c r="D156" s="365" t="s">
        <v>325</v>
      </c>
      <c r="E156" s="366"/>
      <c r="F156" s="367"/>
      <c r="G156" s="405" t="e">
        <f t="shared" si="4"/>
        <v>#DIV/0!</v>
      </c>
      <c r="J156" s="100"/>
      <c r="K156" s="403">
        <v>0</v>
      </c>
      <c r="L156" s="100"/>
      <c r="M156" s="403">
        <v>8.1650173820332947E-2</v>
      </c>
      <c r="N156" s="403">
        <v>6.4534939588323084E-2</v>
      </c>
      <c r="O156" s="403">
        <v>4.7419705356313221E-2</v>
      </c>
      <c r="HV156" s="236"/>
      <c r="HW156" s="236"/>
      <c r="HX156" s="236"/>
      <c r="HY156" s="236"/>
      <c r="HZ156" s="236"/>
      <c r="IA156" s="236"/>
      <c r="IB156" s="236"/>
      <c r="IC156" s="236"/>
      <c r="ID156" s="236"/>
      <c r="IE156" s="236"/>
      <c r="IF156" s="236"/>
      <c r="IG156" s="236"/>
      <c r="IH156" s="236"/>
      <c r="II156" s="236"/>
      <c r="IJ156" s="236"/>
      <c r="IK156" s="236"/>
      <c r="IL156" s="236"/>
    </row>
    <row r="157" spans="2:246" ht="24" customHeight="1" x14ac:dyDescent="0.2">
      <c r="B157" s="341"/>
      <c r="C157" s="345"/>
      <c r="D157" s="374" t="s">
        <v>312</v>
      </c>
      <c r="E157" s="370"/>
      <c r="F157" s="371"/>
      <c r="G157" s="405" t="e">
        <f t="shared" si="4"/>
        <v>#DIV/0!</v>
      </c>
      <c r="J157" s="100"/>
      <c r="K157" s="403">
        <v>0</v>
      </c>
      <c r="L157" s="100"/>
      <c r="M157" s="403"/>
      <c r="N157" s="403"/>
      <c r="O157" s="403"/>
      <c r="HV157" s="236"/>
      <c r="HW157" s="236"/>
      <c r="HX157" s="236"/>
      <c r="HY157" s="236"/>
      <c r="HZ157" s="236"/>
      <c r="IA157" s="236"/>
      <c r="IB157" s="236"/>
      <c r="IC157" s="236"/>
      <c r="ID157" s="236"/>
      <c r="IE157" s="236"/>
      <c r="IF157" s="236"/>
      <c r="IG157" s="236"/>
      <c r="IH157" s="236"/>
      <c r="II157" s="236"/>
      <c r="IJ157" s="236"/>
      <c r="IK157" s="236"/>
      <c r="IL157" s="236"/>
    </row>
    <row r="158" spans="2:246" ht="24" customHeight="1" thickBot="1" x14ac:dyDescent="0.25">
      <c r="B158" s="318" t="s">
        <v>316</v>
      </c>
      <c r="C158" s="319"/>
      <c r="D158" s="319"/>
      <c r="E158" s="319"/>
      <c r="F158" s="319"/>
      <c r="G158" s="486" t="e">
        <f t="shared" si="4"/>
        <v>#DIV/0!</v>
      </c>
      <c r="J158" s="100"/>
      <c r="K158" s="486">
        <v>0</v>
      </c>
      <c r="L158" s="100"/>
      <c r="M158" s="486"/>
      <c r="N158" s="486"/>
      <c r="O158" s="486"/>
      <c r="HV158" s="236"/>
      <c r="HW158" s="236"/>
      <c r="HX158" s="236"/>
      <c r="HY158" s="236"/>
      <c r="HZ158" s="236"/>
      <c r="IA158" s="236"/>
      <c r="IB158" s="236"/>
      <c r="IC158" s="236"/>
      <c r="ID158" s="236"/>
      <c r="IE158" s="236"/>
      <c r="IF158" s="236"/>
      <c r="IG158" s="236"/>
      <c r="IH158" s="236"/>
      <c r="II158" s="236"/>
      <c r="IJ158" s="236"/>
      <c r="IK158" s="236"/>
      <c r="IL158" s="236"/>
    </row>
    <row r="159" spans="2:246" ht="24" customHeight="1" thickBot="1" x14ac:dyDescent="0.25">
      <c r="B159" s="378" t="s">
        <v>45</v>
      </c>
      <c r="C159" s="379"/>
      <c r="D159" s="379"/>
      <c r="E159" s="380"/>
      <c r="F159" s="380"/>
      <c r="G159" s="474" t="e">
        <f t="shared" si="4"/>
        <v>#DIV/0!</v>
      </c>
      <c r="K159" s="487">
        <v>0.1525</v>
      </c>
      <c r="M159" s="476">
        <v>7.138176256779008E-2</v>
      </c>
      <c r="N159" s="477">
        <v>5.4445392429686518E-2</v>
      </c>
      <c r="O159" s="478">
        <v>3.7509022291582955E-2</v>
      </c>
      <c r="HM159" s="236"/>
      <c r="HN159" s="236"/>
      <c r="HO159" s="236"/>
      <c r="HP159" s="236"/>
      <c r="HQ159" s="236"/>
      <c r="HR159" s="236"/>
      <c r="HS159" s="236"/>
      <c r="HT159" s="236"/>
      <c r="HU159" s="236"/>
      <c r="HV159" s="236"/>
      <c r="HW159" s="236"/>
      <c r="HX159" s="236"/>
      <c r="HY159" s="236"/>
      <c r="HZ159" s="236"/>
      <c r="IA159" s="236"/>
      <c r="IB159" s="236"/>
      <c r="IC159" s="236"/>
      <c r="ID159" s="236"/>
      <c r="IE159" s="236"/>
      <c r="IF159" s="236"/>
      <c r="IG159" s="236"/>
      <c r="IH159" s="236"/>
      <c r="II159" s="236"/>
      <c r="IJ159" s="236"/>
      <c r="IK159" s="236"/>
      <c r="IL159" s="236"/>
    </row>
    <row r="160" spans="2:246" ht="24" customHeight="1" x14ac:dyDescent="0.2">
      <c r="B160" s="381" t="s">
        <v>46</v>
      </c>
      <c r="C160" s="382"/>
      <c r="D160" s="382"/>
      <c r="E160" s="383"/>
      <c r="F160" s="384"/>
      <c r="G160" s="408" t="e">
        <f t="shared" si="4"/>
        <v>#DIV/0!</v>
      </c>
      <c r="K160" s="304">
        <v>1</v>
      </c>
      <c r="HM160" s="236"/>
      <c r="HN160" s="236"/>
      <c r="HO160" s="236"/>
      <c r="HP160" s="236"/>
      <c r="HQ160" s="236"/>
      <c r="HR160" s="236"/>
      <c r="HS160" s="236"/>
      <c r="HT160" s="236"/>
      <c r="HU160" s="236"/>
      <c r="HV160" s="236"/>
      <c r="HW160" s="236"/>
      <c r="HX160" s="236"/>
      <c r="HY160" s="236"/>
      <c r="HZ160" s="236"/>
      <c r="IA160" s="236"/>
      <c r="IB160" s="236"/>
      <c r="IC160" s="236"/>
      <c r="ID160" s="236"/>
      <c r="IE160" s="236"/>
      <c r="IF160" s="236"/>
      <c r="IG160" s="236"/>
      <c r="IH160" s="236"/>
      <c r="II160" s="236"/>
      <c r="IJ160" s="236"/>
      <c r="IK160" s="236"/>
      <c r="IL160" s="236"/>
    </row>
    <row r="161" spans="2:246" s="100" customFormat="1" ht="24" customHeight="1" x14ac:dyDescent="0.2">
      <c r="M161" s="304"/>
      <c r="N161" s="304"/>
      <c r="O161" s="304"/>
      <c r="P161" s="304"/>
      <c r="Q161" s="304"/>
      <c r="R161" s="304"/>
      <c r="S161" s="304"/>
      <c r="T161" s="307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4"/>
      <c r="BE161" s="304"/>
      <c r="BF161" s="304"/>
      <c r="BG161" s="304"/>
      <c r="BH161" s="304"/>
      <c r="BI161" s="304"/>
      <c r="BJ161" s="304"/>
      <c r="BK161" s="304"/>
      <c r="BL161" s="304"/>
      <c r="BM161" s="304"/>
      <c r="BN161" s="304"/>
      <c r="BO161" s="304"/>
      <c r="BP161" s="304"/>
      <c r="BQ161" s="304"/>
      <c r="BR161" s="304"/>
      <c r="BS161" s="304"/>
      <c r="BT161" s="304"/>
      <c r="BU161" s="304"/>
      <c r="BV161" s="304"/>
      <c r="BW161" s="304"/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4"/>
      <c r="CN161" s="304"/>
      <c r="CO161" s="304"/>
      <c r="CP161" s="304"/>
      <c r="CQ161" s="304"/>
      <c r="CR161" s="304"/>
      <c r="CS161" s="304"/>
      <c r="CT161" s="304"/>
      <c r="CU161" s="304"/>
      <c r="CV161" s="304"/>
      <c r="CW161" s="304"/>
      <c r="CX161" s="304"/>
      <c r="CY161" s="304"/>
      <c r="CZ161" s="304"/>
      <c r="DA161" s="304"/>
      <c r="DB161" s="304"/>
      <c r="DC161" s="304"/>
      <c r="DD161" s="304"/>
      <c r="DE161" s="304"/>
      <c r="DF161" s="304"/>
      <c r="DG161" s="304"/>
      <c r="DH161" s="304"/>
      <c r="DI161" s="304"/>
      <c r="DJ161" s="304"/>
      <c r="DK161" s="304"/>
      <c r="DL161" s="304"/>
      <c r="DM161" s="304"/>
      <c r="DN161" s="304"/>
      <c r="DO161" s="304"/>
      <c r="DP161" s="304"/>
      <c r="DQ161" s="304"/>
      <c r="DR161" s="304"/>
      <c r="DS161" s="304"/>
      <c r="DT161" s="304"/>
      <c r="DU161" s="304"/>
      <c r="DV161" s="304"/>
      <c r="DW161" s="304"/>
      <c r="DX161" s="304"/>
      <c r="DY161" s="304"/>
      <c r="DZ161" s="304"/>
      <c r="EA161" s="304"/>
      <c r="EB161" s="304"/>
      <c r="EC161" s="304"/>
      <c r="ED161" s="304"/>
      <c r="EE161" s="304"/>
      <c r="EF161" s="304"/>
      <c r="EG161" s="304"/>
      <c r="EH161" s="304"/>
      <c r="EI161" s="304"/>
      <c r="EJ161" s="304"/>
      <c r="EK161" s="304"/>
      <c r="EL161" s="304"/>
      <c r="EM161" s="304"/>
      <c r="EN161" s="304"/>
      <c r="EO161" s="304"/>
      <c r="EP161" s="304"/>
      <c r="EQ161" s="304"/>
      <c r="ER161" s="304"/>
      <c r="ES161" s="304"/>
      <c r="ET161" s="304"/>
      <c r="EU161" s="304"/>
      <c r="EV161" s="304"/>
      <c r="EW161" s="304"/>
      <c r="EX161" s="304"/>
      <c r="EY161" s="304"/>
      <c r="EZ161" s="304"/>
      <c r="FA161" s="304"/>
      <c r="FB161" s="304"/>
      <c r="FC161" s="304"/>
      <c r="FD161" s="304"/>
      <c r="FE161" s="304"/>
      <c r="FF161" s="304"/>
      <c r="FG161" s="304"/>
      <c r="FH161" s="304"/>
      <c r="FI161" s="304"/>
      <c r="FJ161" s="304"/>
      <c r="FK161" s="304"/>
      <c r="FL161" s="304"/>
      <c r="FM161" s="304"/>
      <c r="FN161" s="304"/>
      <c r="FO161" s="304"/>
      <c r="FP161" s="304"/>
      <c r="FQ161" s="304"/>
      <c r="FR161" s="304"/>
      <c r="FS161" s="304"/>
      <c r="FT161" s="304"/>
      <c r="FU161" s="304"/>
      <c r="FV161" s="304"/>
      <c r="FW161" s="304"/>
      <c r="FX161" s="304"/>
      <c r="FY161" s="304"/>
      <c r="FZ161" s="304"/>
      <c r="GA161" s="304"/>
      <c r="GB161" s="304"/>
      <c r="GC161" s="304"/>
      <c r="GD161" s="304"/>
      <c r="GE161" s="304"/>
      <c r="GF161" s="304"/>
      <c r="GG161" s="304"/>
      <c r="GH161" s="304"/>
      <c r="GI161" s="304"/>
      <c r="GJ161" s="304"/>
      <c r="GK161" s="304"/>
      <c r="GL161" s="304"/>
      <c r="GM161" s="304"/>
      <c r="GN161" s="304"/>
      <c r="GO161" s="304"/>
      <c r="GP161" s="304"/>
      <c r="GQ161" s="304"/>
      <c r="GR161" s="304"/>
      <c r="GS161" s="304"/>
      <c r="GT161" s="304"/>
      <c r="GU161" s="304"/>
      <c r="GV161" s="304"/>
      <c r="GW161" s="304"/>
      <c r="GX161" s="304"/>
      <c r="GY161" s="304"/>
      <c r="GZ161" s="304"/>
      <c r="HA161" s="304"/>
      <c r="HB161" s="304"/>
      <c r="HC161" s="304"/>
      <c r="HD161" s="304"/>
      <c r="HE161" s="304"/>
      <c r="HF161" s="304"/>
      <c r="HG161" s="304"/>
      <c r="HH161" s="304"/>
      <c r="HI161" s="304"/>
      <c r="HJ161" s="304"/>
      <c r="HK161" s="304"/>
      <c r="HL161" s="304"/>
    </row>
    <row r="162" spans="2:246" s="100" customFormat="1" ht="24" customHeight="1" x14ac:dyDescent="0.2">
      <c r="M162" s="488"/>
      <c r="N162" s="488"/>
      <c r="O162" s="488"/>
      <c r="P162" s="304"/>
      <c r="Q162" s="304"/>
      <c r="R162" s="304"/>
      <c r="S162" s="304"/>
      <c r="T162" s="307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  <c r="AY162" s="304"/>
      <c r="AZ162" s="304"/>
      <c r="BA162" s="304"/>
      <c r="BB162" s="304"/>
      <c r="BC162" s="304"/>
      <c r="BD162" s="304"/>
      <c r="BE162" s="304"/>
      <c r="BF162" s="304"/>
      <c r="BG162" s="304"/>
      <c r="BH162" s="304"/>
      <c r="BI162" s="304"/>
      <c r="BJ162" s="304"/>
      <c r="BK162" s="304"/>
      <c r="BL162" s="304"/>
      <c r="BM162" s="304"/>
      <c r="BN162" s="304"/>
      <c r="BO162" s="304"/>
      <c r="BP162" s="304"/>
      <c r="BQ162" s="304"/>
      <c r="BR162" s="304"/>
      <c r="BS162" s="304"/>
      <c r="BT162" s="304"/>
      <c r="BU162" s="304"/>
      <c r="BV162" s="304"/>
      <c r="BW162" s="304"/>
      <c r="BX162" s="304"/>
      <c r="BY162" s="304"/>
      <c r="BZ162" s="304"/>
      <c r="CA162" s="304"/>
      <c r="CB162" s="304"/>
      <c r="CC162" s="304"/>
      <c r="CD162" s="304"/>
      <c r="CE162" s="304"/>
      <c r="CF162" s="304"/>
      <c r="CG162" s="304"/>
      <c r="CH162" s="304"/>
      <c r="CI162" s="304"/>
      <c r="CJ162" s="304"/>
      <c r="CK162" s="304"/>
      <c r="CL162" s="304"/>
      <c r="CM162" s="304"/>
      <c r="CN162" s="304"/>
      <c r="CO162" s="304"/>
      <c r="CP162" s="304"/>
      <c r="CQ162" s="304"/>
      <c r="CR162" s="304"/>
      <c r="CS162" s="304"/>
      <c r="CT162" s="304"/>
      <c r="CU162" s="304"/>
      <c r="CV162" s="304"/>
      <c r="CW162" s="304"/>
      <c r="CX162" s="304"/>
      <c r="CY162" s="304"/>
      <c r="CZ162" s="304"/>
      <c r="DA162" s="304"/>
      <c r="DB162" s="304"/>
      <c r="DC162" s="304"/>
      <c r="DD162" s="304"/>
      <c r="DE162" s="304"/>
      <c r="DF162" s="304"/>
      <c r="DG162" s="304"/>
      <c r="DH162" s="304"/>
      <c r="DI162" s="304"/>
      <c r="DJ162" s="304"/>
      <c r="DK162" s="304"/>
      <c r="DL162" s="304"/>
      <c r="DM162" s="304"/>
      <c r="DN162" s="304"/>
      <c r="DO162" s="304"/>
      <c r="DP162" s="304"/>
      <c r="DQ162" s="304"/>
      <c r="DR162" s="304"/>
      <c r="DS162" s="304"/>
      <c r="DT162" s="304"/>
      <c r="DU162" s="304"/>
      <c r="DV162" s="304"/>
      <c r="DW162" s="304"/>
      <c r="DX162" s="304"/>
      <c r="DY162" s="304"/>
      <c r="DZ162" s="304"/>
      <c r="EA162" s="304"/>
      <c r="EB162" s="304"/>
      <c r="EC162" s="304"/>
      <c r="ED162" s="304"/>
      <c r="EE162" s="304"/>
      <c r="EF162" s="304"/>
      <c r="EG162" s="304"/>
      <c r="EH162" s="304"/>
      <c r="EI162" s="304"/>
      <c r="EJ162" s="304"/>
      <c r="EK162" s="304"/>
      <c r="EL162" s="304"/>
      <c r="EM162" s="304"/>
      <c r="EN162" s="304"/>
      <c r="EO162" s="304"/>
      <c r="EP162" s="304"/>
      <c r="EQ162" s="304"/>
      <c r="ER162" s="304"/>
      <c r="ES162" s="304"/>
      <c r="ET162" s="304"/>
      <c r="EU162" s="304"/>
      <c r="EV162" s="304"/>
      <c r="EW162" s="304"/>
      <c r="EX162" s="304"/>
      <c r="EY162" s="304"/>
      <c r="EZ162" s="304"/>
      <c r="FA162" s="304"/>
      <c r="FB162" s="304"/>
      <c r="FC162" s="304"/>
      <c r="FD162" s="304"/>
      <c r="FE162" s="304"/>
      <c r="FF162" s="304"/>
      <c r="FG162" s="304"/>
      <c r="FH162" s="304"/>
      <c r="FI162" s="304"/>
      <c r="FJ162" s="304"/>
      <c r="FK162" s="304"/>
      <c r="FL162" s="304"/>
      <c r="FM162" s="304"/>
      <c r="FN162" s="304"/>
      <c r="FO162" s="304"/>
      <c r="FP162" s="304"/>
      <c r="FQ162" s="304"/>
      <c r="FR162" s="304"/>
      <c r="FS162" s="304"/>
      <c r="FT162" s="304"/>
      <c r="FU162" s="304"/>
      <c r="FV162" s="304"/>
      <c r="FW162" s="304"/>
      <c r="FX162" s="304"/>
      <c r="FY162" s="304"/>
      <c r="FZ162" s="304"/>
      <c r="GA162" s="304"/>
      <c r="GB162" s="304"/>
      <c r="GC162" s="304"/>
      <c r="GD162" s="304"/>
      <c r="GE162" s="304"/>
      <c r="GF162" s="304"/>
      <c r="GG162" s="304"/>
      <c r="GH162" s="304"/>
      <c r="GI162" s="304"/>
      <c r="GJ162" s="304"/>
      <c r="GK162" s="304"/>
      <c r="GL162" s="304"/>
      <c r="GM162" s="304"/>
      <c r="GN162" s="304"/>
      <c r="GO162" s="304"/>
      <c r="GP162" s="304"/>
      <c r="GQ162" s="304"/>
      <c r="GR162" s="304"/>
      <c r="GS162" s="304"/>
      <c r="GT162" s="304"/>
      <c r="GU162" s="304"/>
      <c r="GV162" s="304"/>
      <c r="GW162" s="304"/>
      <c r="GX162" s="304"/>
      <c r="GY162" s="304"/>
      <c r="GZ162" s="304"/>
      <c r="HA162" s="304"/>
      <c r="HB162" s="304"/>
      <c r="HC162" s="304"/>
      <c r="HD162" s="304"/>
      <c r="HE162" s="304"/>
      <c r="HF162" s="304"/>
      <c r="HG162" s="304"/>
      <c r="HH162" s="304"/>
      <c r="HI162" s="304"/>
      <c r="HJ162" s="304"/>
      <c r="HK162" s="304"/>
      <c r="HL162" s="304"/>
    </row>
    <row r="163" spans="2:246" s="100" customFormat="1" ht="24" customHeight="1" x14ac:dyDescent="0.2">
      <c r="D163" s="303"/>
      <c r="E163" s="303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7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4"/>
      <c r="AU163" s="304"/>
      <c r="AV163" s="304"/>
      <c r="AW163" s="304"/>
      <c r="AX163" s="304"/>
      <c r="AY163" s="304"/>
      <c r="AZ163" s="304"/>
      <c r="BA163" s="304"/>
      <c r="BB163" s="304"/>
      <c r="BC163" s="304"/>
      <c r="BD163" s="304"/>
      <c r="BE163" s="304"/>
      <c r="BF163" s="304"/>
      <c r="BG163" s="304"/>
      <c r="BH163" s="304"/>
      <c r="BI163" s="304"/>
      <c r="BJ163" s="304"/>
      <c r="BK163" s="304"/>
      <c r="BL163" s="304"/>
      <c r="BM163" s="304"/>
      <c r="BN163" s="304"/>
      <c r="BO163" s="304"/>
      <c r="BP163" s="304"/>
      <c r="BQ163" s="304"/>
      <c r="BR163" s="304"/>
      <c r="BS163" s="304"/>
      <c r="BT163" s="304"/>
      <c r="BU163" s="304"/>
      <c r="BV163" s="304"/>
      <c r="BW163" s="304"/>
      <c r="BX163" s="304"/>
      <c r="BY163" s="304"/>
      <c r="BZ163" s="304"/>
      <c r="CA163" s="304"/>
      <c r="CB163" s="304"/>
      <c r="CC163" s="304"/>
      <c r="CD163" s="304"/>
      <c r="CE163" s="304"/>
      <c r="CF163" s="304"/>
      <c r="CG163" s="304"/>
      <c r="CH163" s="304"/>
      <c r="CI163" s="304"/>
      <c r="CJ163" s="304"/>
      <c r="CK163" s="304"/>
      <c r="CL163" s="304"/>
      <c r="CM163" s="304"/>
      <c r="CN163" s="304"/>
      <c r="CO163" s="304"/>
      <c r="CP163" s="304"/>
      <c r="CQ163" s="304"/>
      <c r="CR163" s="304"/>
      <c r="CS163" s="304"/>
      <c r="CT163" s="304"/>
      <c r="CU163" s="304"/>
      <c r="CV163" s="304"/>
      <c r="CW163" s="304"/>
      <c r="CX163" s="304"/>
      <c r="CY163" s="304"/>
      <c r="CZ163" s="304"/>
      <c r="DA163" s="304"/>
      <c r="DB163" s="304"/>
      <c r="DC163" s="304"/>
      <c r="DD163" s="304"/>
      <c r="DE163" s="304"/>
      <c r="DF163" s="304"/>
      <c r="DG163" s="304"/>
      <c r="DH163" s="304"/>
      <c r="DI163" s="304"/>
      <c r="DJ163" s="304"/>
      <c r="DK163" s="304"/>
      <c r="DL163" s="304"/>
      <c r="DM163" s="304"/>
      <c r="DN163" s="304"/>
      <c r="DO163" s="304"/>
      <c r="DP163" s="304"/>
      <c r="DQ163" s="304"/>
      <c r="DR163" s="304"/>
      <c r="DS163" s="304"/>
      <c r="DT163" s="304"/>
      <c r="DU163" s="304"/>
      <c r="DV163" s="304"/>
      <c r="DW163" s="304"/>
      <c r="DX163" s="304"/>
      <c r="DY163" s="304"/>
      <c r="DZ163" s="304"/>
      <c r="EA163" s="304"/>
      <c r="EB163" s="304"/>
      <c r="EC163" s="304"/>
      <c r="ED163" s="304"/>
      <c r="EE163" s="304"/>
      <c r="EF163" s="304"/>
      <c r="EG163" s="304"/>
      <c r="EH163" s="304"/>
      <c r="EI163" s="304"/>
      <c r="EJ163" s="304"/>
      <c r="EK163" s="304"/>
      <c r="EL163" s="304"/>
      <c r="EM163" s="304"/>
      <c r="EN163" s="304"/>
      <c r="EO163" s="304"/>
      <c r="EP163" s="304"/>
      <c r="EQ163" s="304"/>
      <c r="ER163" s="304"/>
      <c r="ES163" s="304"/>
      <c r="ET163" s="304"/>
      <c r="EU163" s="304"/>
      <c r="EV163" s="304"/>
      <c r="EW163" s="304"/>
      <c r="EX163" s="304"/>
      <c r="EY163" s="304"/>
      <c r="EZ163" s="304"/>
      <c r="FA163" s="304"/>
      <c r="FB163" s="304"/>
      <c r="FC163" s="304"/>
      <c r="FD163" s="304"/>
      <c r="FE163" s="304"/>
      <c r="FF163" s="304"/>
      <c r="FG163" s="304"/>
      <c r="FH163" s="304"/>
      <c r="FI163" s="304"/>
      <c r="FJ163" s="304"/>
      <c r="FK163" s="304"/>
      <c r="FL163" s="304"/>
      <c r="FM163" s="304"/>
      <c r="FN163" s="304"/>
      <c r="FO163" s="304"/>
      <c r="FP163" s="304"/>
      <c r="FQ163" s="304"/>
      <c r="FR163" s="304"/>
      <c r="FS163" s="304"/>
      <c r="FT163" s="304"/>
      <c r="FU163" s="304"/>
      <c r="FV163" s="304"/>
      <c r="FW163" s="304"/>
      <c r="FX163" s="304"/>
      <c r="FY163" s="304"/>
      <c r="FZ163" s="304"/>
      <c r="GA163" s="304"/>
      <c r="GB163" s="304"/>
      <c r="GC163" s="304"/>
      <c r="GD163" s="304"/>
      <c r="GE163" s="304"/>
      <c r="GF163" s="304"/>
      <c r="GG163" s="304"/>
      <c r="GH163" s="304"/>
      <c r="GI163" s="304"/>
      <c r="GJ163" s="304"/>
      <c r="GK163" s="304"/>
      <c r="GL163" s="304"/>
      <c r="GM163" s="304"/>
      <c r="GN163" s="304"/>
      <c r="GO163" s="304"/>
      <c r="GP163" s="304"/>
      <c r="GQ163" s="304"/>
      <c r="GR163" s="304"/>
      <c r="GS163" s="304"/>
      <c r="GT163" s="304"/>
      <c r="GU163" s="304"/>
      <c r="GV163" s="304"/>
      <c r="GW163" s="304"/>
      <c r="GX163" s="304"/>
      <c r="GY163" s="304"/>
      <c r="GZ163" s="304"/>
      <c r="HA163" s="304"/>
      <c r="HB163" s="304"/>
      <c r="HC163" s="304"/>
      <c r="HD163" s="304"/>
      <c r="HE163" s="304"/>
      <c r="HF163" s="304"/>
      <c r="HG163" s="304"/>
      <c r="HH163" s="304"/>
      <c r="HI163" s="304"/>
      <c r="HJ163" s="304"/>
      <c r="HK163" s="304"/>
      <c r="HL163" s="304"/>
    </row>
    <row r="164" spans="2:246" s="100" customFormat="1" ht="24" customHeight="1" x14ac:dyDescent="0.2"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7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4"/>
      <c r="AU164" s="304"/>
      <c r="AV164" s="304"/>
      <c r="AW164" s="304"/>
      <c r="AX164" s="304"/>
      <c r="AY164" s="304"/>
      <c r="AZ164" s="304"/>
      <c r="BA164" s="304"/>
      <c r="BB164" s="304"/>
      <c r="BC164" s="304"/>
      <c r="BD164" s="304"/>
      <c r="BE164" s="304"/>
      <c r="BF164" s="304"/>
      <c r="BG164" s="304"/>
      <c r="BH164" s="304"/>
      <c r="BI164" s="304"/>
      <c r="BJ164" s="304"/>
      <c r="BK164" s="304"/>
      <c r="BL164" s="304"/>
      <c r="BM164" s="304"/>
      <c r="BN164" s="304"/>
      <c r="BO164" s="304"/>
      <c r="BP164" s="304"/>
      <c r="BQ164" s="304"/>
      <c r="BR164" s="304"/>
      <c r="BS164" s="304"/>
      <c r="BT164" s="304"/>
      <c r="BU164" s="304"/>
      <c r="BV164" s="304"/>
      <c r="BW164" s="304"/>
      <c r="BX164" s="304"/>
      <c r="BY164" s="304"/>
      <c r="BZ164" s="304"/>
      <c r="CA164" s="304"/>
      <c r="CB164" s="304"/>
      <c r="CC164" s="304"/>
      <c r="CD164" s="304"/>
      <c r="CE164" s="304"/>
      <c r="CF164" s="304"/>
      <c r="CG164" s="304"/>
      <c r="CH164" s="304"/>
      <c r="CI164" s="304"/>
      <c r="CJ164" s="304"/>
      <c r="CK164" s="304"/>
      <c r="CL164" s="304"/>
      <c r="CM164" s="304"/>
      <c r="CN164" s="304"/>
      <c r="CO164" s="304"/>
      <c r="CP164" s="304"/>
      <c r="CQ164" s="304"/>
      <c r="CR164" s="304"/>
      <c r="CS164" s="304"/>
      <c r="CT164" s="304"/>
      <c r="CU164" s="304"/>
      <c r="CV164" s="304"/>
      <c r="CW164" s="304"/>
      <c r="CX164" s="304"/>
      <c r="CY164" s="304"/>
      <c r="CZ164" s="304"/>
      <c r="DA164" s="304"/>
      <c r="DB164" s="304"/>
      <c r="DC164" s="304"/>
      <c r="DD164" s="304"/>
      <c r="DE164" s="304"/>
      <c r="DF164" s="304"/>
      <c r="DG164" s="304"/>
      <c r="DH164" s="304"/>
      <c r="DI164" s="304"/>
      <c r="DJ164" s="304"/>
      <c r="DK164" s="304"/>
      <c r="DL164" s="304"/>
      <c r="DM164" s="304"/>
      <c r="DN164" s="304"/>
      <c r="DO164" s="304"/>
      <c r="DP164" s="304"/>
      <c r="DQ164" s="304"/>
      <c r="DR164" s="304"/>
      <c r="DS164" s="304"/>
      <c r="DT164" s="304"/>
      <c r="DU164" s="304"/>
      <c r="DV164" s="304"/>
      <c r="DW164" s="304"/>
      <c r="DX164" s="304"/>
      <c r="DY164" s="304"/>
      <c r="DZ164" s="304"/>
      <c r="EA164" s="304"/>
      <c r="EB164" s="304"/>
      <c r="EC164" s="304"/>
      <c r="ED164" s="304"/>
      <c r="EE164" s="304"/>
      <c r="EF164" s="304"/>
      <c r="EG164" s="304"/>
      <c r="EH164" s="304"/>
      <c r="EI164" s="304"/>
      <c r="EJ164" s="304"/>
      <c r="EK164" s="304"/>
      <c r="EL164" s="304"/>
      <c r="EM164" s="304"/>
      <c r="EN164" s="304"/>
      <c r="EO164" s="304"/>
      <c r="EP164" s="304"/>
      <c r="EQ164" s="304"/>
      <c r="ER164" s="304"/>
      <c r="ES164" s="304"/>
      <c r="ET164" s="304"/>
      <c r="EU164" s="304"/>
      <c r="EV164" s="304"/>
      <c r="EW164" s="304"/>
      <c r="EX164" s="304"/>
      <c r="EY164" s="304"/>
      <c r="EZ164" s="304"/>
      <c r="FA164" s="304"/>
      <c r="FB164" s="304"/>
      <c r="FC164" s="304"/>
      <c r="FD164" s="304"/>
      <c r="FE164" s="304"/>
      <c r="FF164" s="304"/>
      <c r="FG164" s="304"/>
      <c r="FH164" s="304"/>
      <c r="FI164" s="304"/>
      <c r="FJ164" s="304"/>
      <c r="FK164" s="304"/>
      <c r="FL164" s="304"/>
      <c r="FM164" s="304"/>
      <c r="FN164" s="304"/>
      <c r="FO164" s="304"/>
      <c r="FP164" s="304"/>
      <c r="FQ164" s="304"/>
      <c r="FR164" s="304"/>
      <c r="FS164" s="304"/>
      <c r="FT164" s="304"/>
      <c r="FU164" s="304"/>
      <c r="FV164" s="304"/>
      <c r="FW164" s="304"/>
      <c r="FX164" s="304"/>
      <c r="FY164" s="304"/>
      <c r="FZ164" s="304"/>
      <c r="GA164" s="304"/>
      <c r="GB164" s="304"/>
      <c r="GC164" s="304"/>
      <c r="GD164" s="304"/>
      <c r="GE164" s="304"/>
      <c r="GF164" s="304"/>
      <c r="GG164" s="304"/>
      <c r="GH164" s="304"/>
      <c r="GI164" s="304"/>
      <c r="GJ164" s="304"/>
      <c r="GK164" s="304"/>
      <c r="GL164" s="304"/>
      <c r="GM164" s="304"/>
      <c r="GN164" s="304"/>
      <c r="GO164" s="304"/>
      <c r="GP164" s="304"/>
      <c r="GQ164" s="304"/>
      <c r="GR164" s="304"/>
      <c r="GS164" s="304"/>
      <c r="GT164" s="304"/>
      <c r="GU164" s="304"/>
      <c r="GV164" s="304"/>
      <c r="GW164" s="304"/>
      <c r="GX164" s="304"/>
      <c r="GY164" s="304"/>
      <c r="GZ164" s="304"/>
      <c r="HA164" s="304"/>
      <c r="HB164" s="304"/>
      <c r="HC164" s="304"/>
      <c r="HD164" s="304"/>
      <c r="HE164" s="304"/>
      <c r="HF164" s="304"/>
      <c r="HG164" s="304"/>
      <c r="HH164" s="304"/>
      <c r="HI164" s="304"/>
      <c r="HJ164" s="304"/>
      <c r="HK164" s="304"/>
      <c r="HL164" s="304"/>
    </row>
    <row r="165" spans="2:246" s="100" customFormat="1" ht="24" customHeight="1" x14ac:dyDescent="0.2"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7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4"/>
      <c r="AU165" s="304"/>
      <c r="AV165" s="304"/>
      <c r="AW165" s="304"/>
      <c r="AX165" s="304"/>
      <c r="AY165" s="304"/>
      <c r="AZ165" s="304"/>
      <c r="BA165" s="304"/>
      <c r="BB165" s="304"/>
      <c r="BC165" s="304"/>
      <c r="BD165" s="304"/>
      <c r="BE165" s="304"/>
      <c r="BF165" s="304"/>
      <c r="BG165" s="304"/>
      <c r="BH165" s="304"/>
      <c r="BI165" s="304"/>
      <c r="BJ165" s="304"/>
      <c r="BK165" s="304"/>
      <c r="BL165" s="304"/>
      <c r="BM165" s="304"/>
      <c r="BN165" s="304"/>
      <c r="BO165" s="304"/>
      <c r="BP165" s="304"/>
      <c r="BQ165" s="304"/>
      <c r="BR165" s="304"/>
      <c r="BS165" s="304"/>
      <c r="BT165" s="304"/>
      <c r="BU165" s="304"/>
      <c r="BV165" s="304"/>
      <c r="BW165" s="304"/>
      <c r="BX165" s="304"/>
      <c r="BY165" s="304"/>
      <c r="BZ165" s="304"/>
      <c r="CA165" s="304"/>
      <c r="CB165" s="304"/>
      <c r="CC165" s="304"/>
      <c r="CD165" s="304"/>
      <c r="CE165" s="304"/>
      <c r="CF165" s="304"/>
      <c r="CG165" s="304"/>
      <c r="CH165" s="304"/>
      <c r="CI165" s="304"/>
      <c r="CJ165" s="304"/>
      <c r="CK165" s="304"/>
      <c r="CL165" s="304"/>
      <c r="CM165" s="304"/>
      <c r="CN165" s="304"/>
      <c r="CO165" s="304"/>
      <c r="CP165" s="304"/>
      <c r="CQ165" s="304"/>
      <c r="CR165" s="304"/>
      <c r="CS165" s="304"/>
      <c r="CT165" s="304"/>
      <c r="CU165" s="304"/>
      <c r="CV165" s="304"/>
      <c r="CW165" s="304"/>
      <c r="CX165" s="304"/>
      <c r="CY165" s="304"/>
      <c r="CZ165" s="304"/>
      <c r="DA165" s="304"/>
      <c r="DB165" s="304"/>
      <c r="DC165" s="304"/>
      <c r="DD165" s="304"/>
      <c r="DE165" s="304"/>
      <c r="DF165" s="304"/>
      <c r="DG165" s="304"/>
      <c r="DH165" s="304"/>
      <c r="DI165" s="304"/>
      <c r="DJ165" s="304"/>
      <c r="DK165" s="304"/>
      <c r="DL165" s="304"/>
      <c r="DM165" s="304"/>
      <c r="DN165" s="304"/>
      <c r="DO165" s="304"/>
      <c r="DP165" s="304"/>
      <c r="DQ165" s="304"/>
      <c r="DR165" s="304"/>
      <c r="DS165" s="304"/>
      <c r="DT165" s="304"/>
      <c r="DU165" s="304"/>
      <c r="DV165" s="304"/>
      <c r="DW165" s="304"/>
      <c r="DX165" s="304"/>
      <c r="DY165" s="304"/>
      <c r="DZ165" s="304"/>
      <c r="EA165" s="304"/>
      <c r="EB165" s="304"/>
      <c r="EC165" s="304"/>
      <c r="ED165" s="304"/>
      <c r="EE165" s="304"/>
      <c r="EF165" s="304"/>
      <c r="EG165" s="304"/>
      <c r="EH165" s="304"/>
      <c r="EI165" s="304"/>
      <c r="EJ165" s="304"/>
      <c r="EK165" s="304"/>
      <c r="EL165" s="304"/>
      <c r="EM165" s="304"/>
      <c r="EN165" s="304"/>
      <c r="EO165" s="304"/>
      <c r="EP165" s="304"/>
      <c r="EQ165" s="304"/>
      <c r="ER165" s="304"/>
      <c r="ES165" s="304"/>
      <c r="ET165" s="304"/>
      <c r="EU165" s="304"/>
      <c r="EV165" s="304"/>
      <c r="EW165" s="304"/>
      <c r="EX165" s="304"/>
      <c r="EY165" s="304"/>
      <c r="EZ165" s="304"/>
      <c r="FA165" s="304"/>
      <c r="FB165" s="304"/>
      <c r="FC165" s="304"/>
      <c r="FD165" s="304"/>
      <c r="FE165" s="304"/>
      <c r="FF165" s="304"/>
      <c r="FG165" s="304"/>
      <c r="FH165" s="304"/>
      <c r="FI165" s="304"/>
      <c r="FJ165" s="304"/>
      <c r="FK165" s="304"/>
      <c r="FL165" s="304"/>
      <c r="FM165" s="304"/>
      <c r="FN165" s="304"/>
      <c r="FO165" s="304"/>
      <c r="FP165" s="304"/>
      <c r="FQ165" s="304"/>
      <c r="FR165" s="304"/>
      <c r="FS165" s="304"/>
      <c r="FT165" s="304"/>
      <c r="FU165" s="304"/>
      <c r="FV165" s="304"/>
      <c r="FW165" s="304"/>
      <c r="FX165" s="304"/>
      <c r="FY165" s="304"/>
      <c r="FZ165" s="304"/>
      <c r="GA165" s="304"/>
      <c r="GB165" s="304"/>
      <c r="GC165" s="304"/>
      <c r="GD165" s="304"/>
      <c r="GE165" s="304"/>
      <c r="GF165" s="304"/>
      <c r="GG165" s="304"/>
      <c r="GH165" s="304"/>
      <c r="GI165" s="304"/>
      <c r="GJ165" s="304"/>
      <c r="GK165" s="304"/>
      <c r="GL165" s="304"/>
      <c r="GM165" s="304"/>
      <c r="GN165" s="304"/>
      <c r="GO165" s="304"/>
      <c r="GP165" s="304"/>
      <c r="GQ165" s="304"/>
      <c r="GR165" s="304"/>
      <c r="GS165" s="304"/>
      <c r="GT165" s="304"/>
      <c r="GU165" s="304"/>
      <c r="GV165" s="304"/>
      <c r="GW165" s="304"/>
      <c r="GX165" s="304"/>
      <c r="GY165" s="304"/>
      <c r="GZ165" s="304"/>
      <c r="HA165" s="304"/>
      <c r="HB165" s="304"/>
      <c r="HC165" s="304"/>
      <c r="HD165" s="304"/>
      <c r="HE165" s="304"/>
      <c r="HF165" s="304"/>
      <c r="HG165" s="304"/>
      <c r="HH165" s="304"/>
      <c r="HI165" s="304"/>
      <c r="HJ165" s="304"/>
      <c r="HK165" s="304"/>
      <c r="HL165" s="304"/>
    </row>
    <row r="166" spans="2:246" s="100" customFormat="1" ht="24" customHeight="1" x14ac:dyDescent="0.2"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7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4"/>
      <c r="AU166" s="304"/>
      <c r="AV166" s="304"/>
      <c r="AW166" s="304"/>
      <c r="AX166" s="304"/>
      <c r="AY166" s="304"/>
      <c r="AZ166" s="304"/>
      <c r="BA166" s="304"/>
      <c r="BB166" s="304"/>
      <c r="BC166" s="304"/>
      <c r="BD166" s="304"/>
      <c r="BE166" s="304"/>
      <c r="BF166" s="304"/>
      <c r="BG166" s="304"/>
      <c r="BH166" s="304"/>
      <c r="BI166" s="304"/>
      <c r="BJ166" s="304"/>
      <c r="BK166" s="304"/>
      <c r="BL166" s="304"/>
      <c r="BM166" s="304"/>
      <c r="BN166" s="304"/>
      <c r="BO166" s="304"/>
      <c r="BP166" s="304"/>
      <c r="BQ166" s="304"/>
      <c r="BR166" s="304"/>
      <c r="BS166" s="304"/>
      <c r="BT166" s="304"/>
      <c r="BU166" s="304"/>
      <c r="BV166" s="304"/>
      <c r="BW166" s="304"/>
      <c r="BX166" s="304"/>
      <c r="BY166" s="304"/>
      <c r="BZ166" s="304"/>
      <c r="CA166" s="304"/>
      <c r="CB166" s="304"/>
      <c r="CC166" s="304"/>
      <c r="CD166" s="304"/>
      <c r="CE166" s="304"/>
      <c r="CF166" s="304"/>
      <c r="CG166" s="304"/>
      <c r="CH166" s="304"/>
      <c r="CI166" s="304"/>
      <c r="CJ166" s="304"/>
      <c r="CK166" s="304"/>
      <c r="CL166" s="304"/>
      <c r="CM166" s="304"/>
      <c r="CN166" s="304"/>
      <c r="CO166" s="304"/>
      <c r="CP166" s="304"/>
      <c r="CQ166" s="304"/>
      <c r="CR166" s="304"/>
      <c r="CS166" s="304"/>
      <c r="CT166" s="304"/>
      <c r="CU166" s="304"/>
      <c r="CV166" s="304"/>
      <c r="CW166" s="304"/>
      <c r="CX166" s="304"/>
      <c r="CY166" s="304"/>
      <c r="CZ166" s="304"/>
      <c r="DA166" s="304"/>
      <c r="DB166" s="304"/>
      <c r="DC166" s="304"/>
      <c r="DD166" s="304"/>
      <c r="DE166" s="304"/>
      <c r="DF166" s="304"/>
      <c r="DG166" s="304"/>
      <c r="DH166" s="304"/>
      <c r="DI166" s="304"/>
      <c r="DJ166" s="304"/>
      <c r="DK166" s="304"/>
      <c r="DL166" s="304"/>
      <c r="DM166" s="304"/>
      <c r="DN166" s="304"/>
      <c r="DO166" s="304"/>
      <c r="DP166" s="304"/>
      <c r="DQ166" s="304"/>
      <c r="DR166" s="304"/>
      <c r="DS166" s="304"/>
      <c r="DT166" s="304"/>
      <c r="DU166" s="304"/>
      <c r="DV166" s="304"/>
      <c r="DW166" s="304"/>
      <c r="DX166" s="304"/>
      <c r="DY166" s="304"/>
      <c r="DZ166" s="304"/>
      <c r="EA166" s="304"/>
      <c r="EB166" s="304"/>
      <c r="EC166" s="304"/>
      <c r="ED166" s="304"/>
      <c r="EE166" s="304"/>
      <c r="EF166" s="304"/>
      <c r="EG166" s="304"/>
      <c r="EH166" s="304"/>
      <c r="EI166" s="304"/>
      <c r="EJ166" s="304"/>
      <c r="EK166" s="304"/>
      <c r="EL166" s="304"/>
      <c r="EM166" s="304"/>
      <c r="EN166" s="304"/>
      <c r="EO166" s="304"/>
      <c r="EP166" s="304"/>
      <c r="EQ166" s="304"/>
      <c r="ER166" s="304"/>
      <c r="ES166" s="304"/>
      <c r="ET166" s="304"/>
      <c r="EU166" s="304"/>
      <c r="EV166" s="304"/>
      <c r="EW166" s="304"/>
      <c r="EX166" s="304"/>
      <c r="EY166" s="304"/>
      <c r="EZ166" s="304"/>
      <c r="FA166" s="304"/>
      <c r="FB166" s="304"/>
      <c r="FC166" s="304"/>
      <c r="FD166" s="304"/>
      <c r="FE166" s="304"/>
      <c r="FF166" s="304"/>
      <c r="FG166" s="304"/>
      <c r="FH166" s="304"/>
      <c r="FI166" s="304"/>
      <c r="FJ166" s="304"/>
      <c r="FK166" s="304"/>
      <c r="FL166" s="304"/>
      <c r="FM166" s="304"/>
      <c r="FN166" s="304"/>
      <c r="FO166" s="304"/>
      <c r="FP166" s="304"/>
      <c r="FQ166" s="304"/>
      <c r="FR166" s="304"/>
      <c r="FS166" s="304"/>
      <c r="FT166" s="304"/>
      <c r="FU166" s="304"/>
      <c r="FV166" s="304"/>
      <c r="FW166" s="304"/>
      <c r="FX166" s="304"/>
      <c r="FY166" s="304"/>
      <c r="FZ166" s="304"/>
      <c r="GA166" s="304"/>
      <c r="GB166" s="304"/>
      <c r="GC166" s="304"/>
      <c r="GD166" s="304"/>
      <c r="GE166" s="304"/>
      <c r="GF166" s="304"/>
      <c r="GG166" s="304"/>
      <c r="GH166" s="304"/>
      <c r="GI166" s="304"/>
      <c r="GJ166" s="304"/>
      <c r="GK166" s="304"/>
      <c r="GL166" s="304"/>
      <c r="GM166" s="304"/>
      <c r="GN166" s="304"/>
      <c r="GO166" s="304"/>
      <c r="GP166" s="304"/>
      <c r="GQ166" s="304"/>
      <c r="GR166" s="304"/>
      <c r="GS166" s="304"/>
      <c r="GT166" s="304"/>
      <c r="GU166" s="304"/>
      <c r="GV166" s="304"/>
      <c r="GW166" s="304"/>
      <c r="GX166" s="304"/>
      <c r="GY166" s="304"/>
      <c r="GZ166" s="304"/>
      <c r="HA166" s="304"/>
      <c r="HB166" s="304"/>
      <c r="HC166" s="304"/>
      <c r="HD166" s="304"/>
      <c r="HE166" s="304"/>
      <c r="HF166" s="304"/>
      <c r="HG166" s="304"/>
      <c r="HH166" s="304"/>
      <c r="HI166" s="304"/>
      <c r="HJ166" s="304"/>
      <c r="HK166" s="304"/>
      <c r="HL166" s="304"/>
    </row>
    <row r="167" spans="2:246" s="100" customFormat="1" ht="24" customHeight="1" x14ac:dyDescent="0.2"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7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  <c r="AV167" s="304"/>
      <c r="AW167" s="304"/>
      <c r="AX167" s="304"/>
      <c r="AY167" s="304"/>
      <c r="AZ167" s="304"/>
      <c r="BA167" s="304"/>
      <c r="BB167" s="304"/>
      <c r="BC167" s="304"/>
      <c r="BD167" s="304"/>
      <c r="BE167" s="304"/>
      <c r="BF167" s="304"/>
      <c r="BG167" s="304"/>
      <c r="BH167" s="304"/>
      <c r="BI167" s="304"/>
      <c r="BJ167" s="304"/>
      <c r="BK167" s="304"/>
      <c r="BL167" s="304"/>
      <c r="BM167" s="304"/>
      <c r="BN167" s="304"/>
      <c r="BO167" s="304"/>
      <c r="BP167" s="304"/>
      <c r="BQ167" s="304"/>
      <c r="BR167" s="304"/>
      <c r="BS167" s="304"/>
      <c r="BT167" s="304"/>
      <c r="BU167" s="304"/>
      <c r="BV167" s="304"/>
      <c r="BW167" s="304"/>
      <c r="BX167" s="304"/>
      <c r="BY167" s="304"/>
      <c r="BZ167" s="304"/>
      <c r="CA167" s="304"/>
      <c r="CB167" s="304"/>
      <c r="CC167" s="304"/>
      <c r="CD167" s="304"/>
      <c r="CE167" s="304"/>
      <c r="CF167" s="304"/>
      <c r="CG167" s="304"/>
      <c r="CH167" s="304"/>
      <c r="CI167" s="304"/>
      <c r="CJ167" s="304"/>
      <c r="CK167" s="304"/>
      <c r="CL167" s="304"/>
      <c r="CM167" s="304"/>
      <c r="CN167" s="304"/>
      <c r="CO167" s="304"/>
      <c r="CP167" s="304"/>
      <c r="CQ167" s="304"/>
      <c r="CR167" s="304"/>
      <c r="CS167" s="304"/>
      <c r="CT167" s="304"/>
      <c r="CU167" s="304"/>
      <c r="CV167" s="304"/>
      <c r="CW167" s="304"/>
      <c r="CX167" s="304"/>
      <c r="CY167" s="304"/>
      <c r="CZ167" s="304"/>
      <c r="DA167" s="304"/>
      <c r="DB167" s="304"/>
      <c r="DC167" s="304"/>
      <c r="DD167" s="304"/>
      <c r="DE167" s="304"/>
      <c r="DF167" s="304"/>
      <c r="DG167" s="304"/>
      <c r="DH167" s="304"/>
      <c r="DI167" s="304"/>
      <c r="DJ167" s="304"/>
      <c r="DK167" s="304"/>
      <c r="DL167" s="304"/>
      <c r="DM167" s="304"/>
      <c r="DN167" s="304"/>
      <c r="DO167" s="304"/>
      <c r="DP167" s="304"/>
      <c r="DQ167" s="304"/>
      <c r="DR167" s="304"/>
      <c r="DS167" s="304"/>
      <c r="DT167" s="304"/>
      <c r="DU167" s="304"/>
      <c r="DV167" s="304"/>
      <c r="DW167" s="304"/>
      <c r="DX167" s="304"/>
      <c r="DY167" s="304"/>
      <c r="DZ167" s="304"/>
      <c r="EA167" s="304"/>
      <c r="EB167" s="304"/>
      <c r="EC167" s="304"/>
      <c r="ED167" s="304"/>
      <c r="EE167" s="304"/>
      <c r="EF167" s="304"/>
      <c r="EG167" s="304"/>
      <c r="EH167" s="304"/>
      <c r="EI167" s="304"/>
      <c r="EJ167" s="304"/>
      <c r="EK167" s="304"/>
      <c r="EL167" s="304"/>
      <c r="EM167" s="304"/>
      <c r="EN167" s="304"/>
      <c r="EO167" s="304"/>
      <c r="EP167" s="304"/>
      <c r="EQ167" s="304"/>
      <c r="ER167" s="304"/>
      <c r="ES167" s="304"/>
      <c r="ET167" s="304"/>
      <c r="EU167" s="304"/>
      <c r="EV167" s="304"/>
      <c r="EW167" s="304"/>
      <c r="EX167" s="304"/>
      <c r="EY167" s="304"/>
      <c r="EZ167" s="304"/>
      <c r="FA167" s="304"/>
      <c r="FB167" s="304"/>
      <c r="FC167" s="304"/>
      <c r="FD167" s="304"/>
      <c r="FE167" s="304"/>
      <c r="FF167" s="304"/>
      <c r="FG167" s="304"/>
      <c r="FH167" s="304"/>
      <c r="FI167" s="304"/>
      <c r="FJ167" s="304"/>
      <c r="FK167" s="304"/>
      <c r="FL167" s="304"/>
      <c r="FM167" s="304"/>
      <c r="FN167" s="304"/>
      <c r="FO167" s="304"/>
      <c r="FP167" s="304"/>
      <c r="FQ167" s="304"/>
      <c r="FR167" s="304"/>
      <c r="FS167" s="304"/>
      <c r="FT167" s="304"/>
      <c r="FU167" s="304"/>
      <c r="FV167" s="304"/>
      <c r="FW167" s="304"/>
      <c r="FX167" s="304"/>
      <c r="FY167" s="304"/>
      <c r="FZ167" s="304"/>
      <c r="GA167" s="304"/>
      <c r="GB167" s="304"/>
      <c r="GC167" s="304"/>
      <c r="GD167" s="304"/>
      <c r="GE167" s="304"/>
      <c r="GF167" s="304"/>
      <c r="GG167" s="304"/>
      <c r="GH167" s="304"/>
      <c r="GI167" s="304"/>
      <c r="GJ167" s="304"/>
      <c r="GK167" s="304"/>
      <c r="GL167" s="304"/>
      <c r="GM167" s="304"/>
      <c r="GN167" s="304"/>
      <c r="GO167" s="304"/>
      <c r="GP167" s="304"/>
      <c r="GQ167" s="304"/>
      <c r="GR167" s="304"/>
      <c r="GS167" s="304"/>
      <c r="GT167" s="304"/>
      <c r="GU167" s="304"/>
      <c r="GV167" s="304"/>
      <c r="GW167" s="304"/>
      <c r="GX167" s="304"/>
      <c r="GY167" s="304"/>
      <c r="GZ167" s="304"/>
      <c r="HA167" s="304"/>
      <c r="HB167" s="304"/>
      <c r="HC167" s="304"/>
      <c r="HD167" s="304"/>
      <c r="HE167" s="304"/>
      <c r="HF167" s="304"/>
      <c r="HG167" s="304"/>
      <c r="HH167" s="304"/>
      <c r="HI167" s="304"/>
      <c r="HJ167" s="304"/>
      <c r="HK167" s="304"/>
      <c r="HL167" s="304"/>
      <c r="HM167" s="304"/>
      <c r="HN167" s="304"/>
      <c r="HO167" s="304"/>
      <c r="HP167" s="304"/>
      <c r="HQ167" s="304"/>
      <c r="HR167" s="304"/>
      <c r="HS167" s="304"/>
      <c r="HT167" s="304"/>
      <c r="HU167" s="304"/>
      <c r="HV167" s="304"/>
      <c r="HW167" s="304"/>
      <c r="HX167" s="304"/>
      <c r="HY167" s="304"/>
      <c r="HZ167" s="304"/>
      <c r="IA167" s="304"/>
      <c r="IB167" s="304"/>
      <c r="IC167" s="304"/>
    </row>
    <row r="168" spans="2:246" ht="24" customHeight="1" x14ac:dyDescent="0.2">
      <c r="B168" s="522" t="s">
        <v>477</v>
      </c>
      <c r="C168" s="100"/>
      <c r="D168" s="303"/>
      <c r="E168" s="303"/>
      <c r="F168" s="100"/>
      <c r="G168" s="100"/>
      <c r="ID168" s="236"/>
      <c r="IE168" s="236"/>
      <c r="IF168" s="236"/>
      <c r="IG168" s="236"/>
      <c r="IH168" s="236"/>
      <c r="II168" s="236"/>
      <c r="IJ168" s="236"/>
      <c r="IK168" s="236"/>
      <c r="IL168" s="236"/>
    </row>
    <row r="169" spans="2:246" ht="24" customHeight="1" x14ac:dyDescent="0.2">
      <c r="B169" s="100"/>
      <c r="C169" s="100"/>
      <c r="D169" s="303"/>
      <c r="E169" s="303"/>
      <c r="F169" s="100"/>
      <c r="G169" s="100"/>
      <c r="T169" s="304"/>
      <c r="ID169" s="236"/>
      <c r="IE169" s="236"/>
      <c r="IF169" s="236"/>
      <c r="IG169" s="236"/>
      <c r="IH169" s="236"/>
      <c r="II169" s="236"/>
      <c r="IJ169" s="236"/>
      <c r="IK169" s="236"/>
      <c r="IL169" s="236"/>
    </row>
    <row r="170" spans="2:246" ht="24" customHeight="1" x14ac:dyDescent="0.2">
      <c r="B170" s="537" t="s">
        <v>31</v>
      </c>
      <c r="C170" s="538"/>
      <c r="D170" s="541" t="s">
        <v>38</v>
      </c>
      <c r="E170" s="543" t="s">
        <v>237</v>
      </c>
      <c r="F170" s="544"/>
      <c r="G170" s="541" t="s">
        <v>471</v>
      </c>
      <c r="T170" s="304"/>
    </row>
    <row r="171" spans="2:246" ht="24" customHeight="1" x14ac:dyDescent="0.2">
      <c r="B171" s="539"/>
      <c r="C171" s="540"/>
      <c r="D171" s="542"/>
      <c r="E171" s="516" t="s">
        <v>463</v>
      </c>
      <c r="F171" s="516" t="s">
        <v>464</v>
      </c>
      <c r="G171" s="542"/>
      <c r="T171" s="304"/>
    </row>
    <row r="172" spans="2:246" ht="24" customHeight="1" x14ac:dyDescent="0.2">
      <c r="B172" s="545" t="s">
        <v>174</v>
      </c>
      <c r="C172" s="546"/>
      <c r="D172" s="451" t="s">
        <v>32</v>
      </c>
      <c r="E172" s="489">
        <v>117029</v>
      </c>
      <c r="F172" s="494">
        <v>6315981.0000000009</v>
      </c>
      <c r="G172" s="455">
        <v>-0.97494656807865632</v>
      </c>
      <c r="T172" s="304"/>
    </row>
    <row r="173" spans="2:246" ht="24" customHeight="1" x14ac:dyDescent="0.2">
      <c r="B173" s="533" t="s">
        <v>465</v>
      </c>
      <c r="C173" s="534"/>
      <c r="D173" s="452" t="s">
        <v>466</v>
      </c>
      <c r="E173" s="490">
        <v>45.84</v>
      </c>
      <c r="F173" s="495">
        <v>57.5</v>
      </c>
      <c r="G173" s="456">
        <v>-0.11686956521739134</v>
      </c>
      <c r="T173" s="304"/>
    </row>
    <row r="174" spans="2:246" ht="24" customHeight="1" x14ac:dyDescent="0.2">
      <c r="B174" s="517" t="s">
        <v>485</v>
      </c>
      <c r="C174" s="518"/>
      <c r="D174" s="452" t="s">
        <v>486</v>
      </c>
      <c r="E174" s="489">
        <f>E172/E173</f>
        <v>2552.9886561954622</v>
      </c>
      <c r="F174" s="494">
        <f>F172/F173</f>
        <v>109843.14782608698</v>
      </c>
      <c r="G174" s="456" t="e">
        <f>G26</f>
        <v>#DIV/0!</v>
      </c>
      <c r="T174" s="304"/>
    </row>
    <row r="175" spans="2:246" ht="24" customHeight="1" x14ac:dyDescent="0.2">
      <c r="B175" s="533" t="s">
        <v>468</v>
      </c>
      <c r="C175" s="534"/>
      <c r="D175" s="452" t="s">
        <v>33</v>
      </c>
      <c r="E175" s="490">
        <v>226145.6</v>
      </c>
      <c r="F175" s="495">
        <v>4906596.8379633678</v>
      </c>
      <c r="G175" s="456">
        <v>-0.88611495534409102</v>
      </c>
      <c r="T175" s="304"/>
    </row>
    <row r="176" spans="2:246" ht="24" customHeight="1" x14ac:dyDescent="0.2">
      <c r="B176" s="517" t="s">
        <v>487</v>
      </c>
      <c r="C176" s="518"/>
      <c r="D176" s="452" t="s">
        <v>488</v>
      </c>
      <c r="E176" s="490">
        <f>E175/E174</f>
        <v>88.580730451426575</v>
      </c>
      <c r="F176" s="495">
        <f>F175/F174</f>
        <v>44.669120787870263</v>
      </c>
      <c r="G176" s="456" t="e">
        <f>G28</f>
        <v>#DIV/0!</v>
      </c>
    </row>
    <row r="177" spans="2:246" ht="24" customHeight="1" x14ac:dyDescent="0.2">
      <c r="B177" s="533" t="s">
        <v>24</v>
      </c>
      <c r="C177" s="534"/>
      <c r="D177" s="453" t="s">
        <v>34</v>
      </c>
      <c r="E177" s="489">
        <v>16</v>
      </c>
      <c r="F177" s="494">
        <v>1032</v>
      </c>
      <c r="G177" s="456">
        <v>-0.9777131782945736</v>
      </c>
    </row>
    <row r="178" spans="2:246" ht="24" customHeight="1" x14ac:dyDescent="0.2">
      <c r="B178" s="533" t="s">
        <v>179</v>
      </c>
      <c r="C178" s="534"/>
      <c r="D178" s="453" t="s">
        <v>34</v>
      </c>
      <c r="E178" s="489">
        <v>14</v>
      </c>
      <c r="F178" s="494">
        <v>929</v>
      </c>
      <c r="G178" s="456">
        <v>-0.9773950484391819</v>
      </c>
    </row>
    <row r="179" spans="2:246" ht="24" customHeight="1" x14ac:dyDescent="0.2">
      <c r="B179" s="533" t="s">
        <v>175</v>
      </c>
      <c r="C179" s="534"/>
      <c r="D179" s="453" t="s">
        <v>170</v>
      </c>
      <c r="E179" s="491">
        <v>8</v>
      </c>
      <c r="F179" s="496">
        <v>9.7374031007751931</v>
      </c>
      <c r="G179" s="456">
        <v>-0.17842571400139307</v>
      </c>
    </row>
    <row r="180" spans="2:246" ht="24" customHeight="1" x14ac:dyDescent="0.2">
      <c r="B180" s="533" t="s">
        <v>176</v>
      </c>
      <c r="C180" s="534"/>
      <c r="D180" s="453" t="s">
        <v>35</v>
      </c>
      <c r="E180" s="489">
        <v>16960.920000000002</v>
      </c>
      <c r="F180" s="494">
        <v>5545.6691904880172</v>
      </c>
      <c r="G180" s="456">
        <v>4.0380574535390457</v>
      </c>
    </row>
    <row r="181" spans="2:246" ht="24" customHeight="1" x14ac:dyDescent="0.2">
      <c r="B181" s="533" t="s">
        <v>264</v>
      </c>
      <c r="C181" s="534"/>
      <c r="D181" s="453" t="s">
        <v>36</v>
      </c>
      <c r="E181" s="492">
        <v>0.49285146594136908</v>
      </c>
      <c r="F181" s="308">
        <v>1.2259454364938285</v>
      </c>
      <c r="G181" s="456">
        <v>-0.78001122107113219</v>
      </c>
    </row>
    <row r="182" spans="2:246" ht="24" customHeight="1" x14ac:dyDescent="0.2">
      <c r="B182" s="533" t="s">
        <v>177</v>
      </c>
      <c r="C182" s="534"/>
      <c r="D182" s="453" t="s">
        <v>27</v>
      </c>
      <c r="E182" s="492">
        <v>5.9325469944671383</v>
      </c>
      <c r="F182" s="308">
        <v>5.9325469944671383</v>
      </c>
      <c r="G182" s="456">
        <v>0</v>
      </c>
    </row>
    <row r="183" spans="2:246" ht="24" customHeight="1" x14ac:dyDescent="0.2">
      <c r="B183" s="533" t="s">
        <v>178</v>
      </c>
      <c r="C183" s="534"/>
      <c r="D183" s="453" t="s">
        <v>37</v>
      </c>
      <c r="E183" s="492">
        <v>12.037190521764401</v>
      </c>
      <c r="F183" s="308">
        <v>4.8391607145535493</v>
      </c>
      <c r="G183" s="456">
        <v>3.5456863975927817</v>
      </c>
    </row>
    <row r="184" spans="2:246" ht="24" customHeight="1" x14ac:dyDescent="0.2">
      <c r="B184" s="535" t="s">
        <v>452</v>
      </c>
      <c r="C184" s="536"/>
      <c r="D184" s="454" t="s">
        <v>453</v>
      </c>
      <c r="E184" s="493">
        <v>0.12941856445172639</v>
      </c>
      <c r="F184" s="450">
        <v>0.12941856445172639</v>
      </c>
      <c r="G184" s="457">
        <v>0</v>
      </c>
    </row>
    <row r="185" spans="2:246" s="100" customFormat="1" ht="24" customHeight="1" x14ac:dyDescent="0.2">
      <c r="B185" s="309"/>
      <c r="C185" s="309"/>
      <c r="D185" s="309"/>
      <c r="E185" s="520"/>
      <c r="F185" s="315"/>
      <c r="G185" s="309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7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/>
      <c r="AO185" s="304"/>
      <c r="AP185" s="304"/>
      <c r="AQ185" s="304"/>
      <c r="AR185" s="304"/>
      <c r="AS185" s="304"/>
      <c r="AT185" s="304"/>
      <c r="AU185" s="304"/>
      <c r="AV185" s="304"/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04"/>
      <c r="CC185" s="304"/>
      <c r="CD185" s="304"/>
      <c r="CE185" s="304"/>
      <c r="CF185" s="304"/>
      <c r="CG185" s="304"/>
      <c r="CH185" s="304"/>
      <c r="CI185" s="304"/>
      <c r="CJ185" s="304"/>
      <c r="CK185" s="304"/>
      <c r="CL185" s="304"/>
      <c r="CM185" s="304"/>
      <c r="CN185" s="304"/>
      <c r="CO185" s="304"/>
      <c r="CP185" s="304"/>
      <c r="CQ185" s="304"/>
      <c r="CR185" s="304"/>
      <c r="CS185" s="304"/>
      <c r="CT185" s="304"/>
      <c r="CU185" s="304"/>
      <c r="CV185" s="304"/>
      <c r="CW185" s="304"/>
      <c r="CX185" s="304"/>
      <c r="CY185" s="304"/>
      <c r="CZ185" s="304"/>
      <c r="DA185" s="304"/>
      <c r="DB185" s="304"/>
      <c r="DC185" s="304"/>
      <c r="DD185" s="304"/>
      <c r="DE185" s="304"/>
      <c r="DF185" s="304"/>
      <c r="DG185" s="304"/>
      <c r="DH185" s="304"/>
      <c r="DI185" s="304"/>
      <c r="DJ185" s="304"/>
      <c r="DK185" s="304"/>
      <c r="DL185" s="304"/>
      <c r="DM185" s="304"/>
      <c r="DN185" s="304"/>
      <c r="DO185" s="304"/>
      <c r="DP185" s="304"/>
      <c r="DQ185" s="304"/>
      <c r="DR185" s="304"/>
      <c r="DS185" s="304"/>
      <c r="DT185" s="304"/>
      <c r="DU185" s="304"/>
      <c r="DV185" s="304"/>
      <c r="DW185" s="304"/>
      <c r="DX185" s="304"/>
      <c r="DY185" s="304"/>
      <c r="DZ185" s="304"/>
      <c r="EA185" s="304"/>
      <c r="EB185" s="304"/>
      <c r="EC185" s="304"/>
      <c r="ED185" s="304"/>
      <c r="EE185" s="304"/>
      <c r="EF185" s="304"/>
      <c r="EG185" s="304"/>
      <c r="EH185" s="304"/>
      <c r="EI185" s="304"/>
      <c r="EJ185" s="304"/>
      <c r="EK185" s="304"/>
      <c r="EL185" s="304"/>
      <c r="EM185" s="304"/>
      <c r="EN185" s="304"/>
      <c r="EO185" s="304"/>
      <c r="EP185" s="304"/>
      <c r="EQ185" s="304"/>
      <c r="ER185" s="304"/>
      <c r="ES185" s="304"/>
      <c r="ET185" s="304"/>
      <c r="EU185" s="304"/>
      <c r="EV185" s="304"/>
      <c r="EW185" s="304"/>
      <c r="EX185" s="304"/>
      <c r="EY185" s="304"/>
      <c r="EZ185" s="304"/>
      <c r="FA185" s="304"/>
      <c r="FB185" s="304"/>
      <c r="FC185" s="304"/>
      <c r="FD185" s="304"/>
      <c r="FE185" s="304"/>
      <c r="FF185" s="304"/>
      <c r="FG185" s="304"/>
      <c r="FH185" s="304"/>
      <c r="FI185" s="304"/>
      <c r="FJ185" s="304"/>
      <c r="FK185" s="304"/>
      <c r="FL185" s="304"/>
      <c r="FM185" s="304"/>
      <c r="FN185" s="304"/>
      <c r="FO185" s="304"/>
      <c r="FP185" s="304"/>
      <c r="FQ185" s="304"/>
      <c r="FR185" s="304"/>
      <c r="FS185" s="304"/>
      <c r="FT185" s="304"/>
      <c r="FU185" s="304"/>
      <c r="FV185" s="304"/>
      <c r="FW185" s="304"/>
      <c r="FX185" s="304"/>
      <c r="FY185" s="304"/>
      <c r="FZ185" s="304"/>
      <c r="GA185" s="304"/>
      <c r="GB185" s="304"/>
      <c r="GC185" s="304"/>
      <c r="GD185" s="304"/>
      <c r="GE185" s="304"/>
      <c r="GF185" s="304"/>
      <c r="GG185" s="304"/>
      <c r="GH185" s="304"/>
      <c r="GI185" s="304"/>
      <c r="GJ185" s="304"/>
      <c r="GK185" s="304"/>
      <c r="GL185" s="304"/>
      <c r="GM185" s="304"/>
      <c r="GN185" s="304"/>
      <c r="GO185" s="304"/>
      <c r="GP185" s="304"/>
      <c r="GQ185" s="304"/>
      <c r="GR185" s="304"/>
      <c r="GS185" s="304"/>
      <c r="GT185" s="304"/>
      <c r="GU185" s="304"/>
      <c r="GV185" s="304"/>
      <c r="GW185" s="304"/>
      <c r="GX185" s="304"/>
      <c r="GY185" s="304"/>
      <c r="GZ185" s="304"/>
      <c r="HA185" s="304"/>
      <c r="HB185" s="304"/>
      <c r="HC185" s="304"/>
      <c r="HD185" s="304"/>
      <c r="HE185" s="304"/>
      <c r="HF185" s="304"/>
      <c r="HG185" s="304"/>
      <c r="HH185" s="304"/>
      <c r="HI185" s="304"/>
      <c r="HJ185" s="304"/>
      <c r="HK185" s="304"/>
      <c r="HL185" s="304"/>
      <c r="HM185" s="304"/>
      <c r="HN185" s="304"/>
      <c r="HO185" s="304"/>
      <c r="HP185" s="304"/>
      <c r="HQ185" s="304"/>
      <c r="HR185" s="304"/>
      <c r="HS185" s="304"/>
      <c r="HT185" s="304"/>
      <c r="HU185" s="304"/>
      <c r="HV185" s="304"/>
      <c r="HW185" s="304"/>
      <c r="HX185" s="304"/>
      <c r="HY185" s="304"/>
      <c r="HZ185" s="304"/>
      <c r="IA185" s="304"/>
      <c r="IB185" s="304"/>
      <c r="IC185" s="304"/>
      <c r="ID185" s="304"/>
      <c r="IE185" s="304"/>
      <c r="IF185" s="304"/>
      <c r="IG185" s="304"/>
      <c r="IH185" s="304"/>
      <c r="II185" s="304"/>
      <c r="IJ185" s="304"/>
      <c r="IK185" s="304"/>
      <c r="IL185" s="304"/>
    </row>
    <row r="186" spans="2:246" s="100" customFormat="1" ht="24" customHeight="1" x14ac:dyDescent="0.2">
      <c r="B186" s="218" t="s">
        <v>489</v>
      </c>
      <c r="C186" s="309"/>
      <c r="D186" s="309"/>
      <c r="E186" s="520"/>
      <c r="F186" s="315"/>
      <c r="G186" s="309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7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/>
      <c r="AO186" s="304"/>
      <c r="AP186" s="304"/>
      <c r="AQ186" s="304"/>
      <c r="AR186" s="304"/>
      <c r="AS186" s="304"/>
      <c r="AT186" s="304"/>
      <c r="AU186" s="304"/>
      <c r="AV186" s="304"/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04"/>
      <c r="CC186" s="304"/>
      <c r="CD186" s="304"/>
      <c r="CE186" s="304"/>
      <c r="CF186" s="304"/>
      <c r="CG186" s="304"/>
      <c r="CH186" s="304"/>
      <c r="CI186" s="304"/>
      <c r="CJ186" s="304"/>
      <c r="CK186" s="304"/>
      <c r="CL186" s="304"/>
      <c r="CM186" s="304"/>
      <c r="CN186" s="304"/>
      <c r="CO186" s="304"/>
      <c r="CP186" s="304"/>
      <c r="CQ186" s="304"/>
      <c r="CR186" s="304"/>
      <c r="CS186" s="304"/>
      <c r="CT186" s="304"/>
      <c r="CU186" s="304"/>
      <c r="CV186" s="304"/>
      <c r="CW186" s="304"/>
      <c r="CX186" s="304"/>
      <c r="CY186" s="304"/>
      <c r="CZ186" s="304"/>
      <c r="DA186" s="304"/>
      <c r="DB186" s="304"/>
      <c r="DC186" s="304"/>
      <c r="DD186" s="304"/>
      <c r="DE186" s="304"/>
      <c r="DF186" s="304"/>
      <c r="DG186" s="304"/>
      <c r="DH186" s="304"/>
      <c r="DI186" s="304"/>
      <c r="DJ186" s="304"/>
      <c r="DK186" s="304"/>
      <c r="DL186" s="304"/>
      <c r="DM186" s="304"/>
      <c r="DN186" s="304"/>
      <c r="DO186" s="304"/>
      <c r="DP186" s="304"/>
      <c r="DQ186" s="304"/>
      <c r="DR186" s="304"/>
      <c r="DS186" s="304"/>
      <c r="DT186" s="304"/>
      <c r="DU186" s="304"/>
      <c r="DV186" s="304"/>
      <c r="DW186" s="304"/>
      <c r="DX186" s="304"/>
      <c r="DY186" s="304"/>
      <c r="DZ186" s="304"/>
      <c r="EA186" s="304"/>
      <c r="EB186" s="304"/>
      <c r="EC186" s="304"/>
      <c r="ED186" s="304"/>
      <c r="EE186" s="304"/>
      <c r="EF186" s="304"/>
      <c r="EG186" s="304"/>
      <c r="EH186" s="304"/>
      <c r="EI186" s="304"/>
      <c r="EJ186" s="304"/>
      <c r="EK186" s="304"/>
      <c r="EL186" s="304"/>
      <c r="EM186" s="304"/>
      <c r="EN186" s="304"/>
      <c r="EO186" s="304"/>
      <c r="EP186" s="304"/>
      <c r="EQ186" s="304"/>
      <c r="ER186" s="304"/>
      <c r="ES186" s="304"/>
      <c r="ET186" s="304"/>
      <c r="EU186" s="304"/>
      <c r="EV186" s="304"/>
      <c r="EW186" s="304"/>
      <c r="EX186" s="304"/>
      <c r="EY186" s="304"/>
      <c r="EZ186" s="304"/>
      <c r="FA186" s="304"/>
      <c r="FB186" s="304"/>
      <c r="FC186" s="304"/>
      <c r="FD186" s="304"/>
      <c r="FE186" s="304"/>
      <c r="FF186" s="304"/>
      <c r="FG186" s="304"/>
      <c r="FH186" s="304"/>
      <c r="FI186" s="304"/>
      <c r="FJ186" s="304"/>
      <c r="FK186" s="304"/>
      <c r="FL186" s="304"/>
      <c r="FM186" s="304"/>
      <c r="FN186" s="304"/>
      <c r="FO186" s="304"/>
      <c r="FP186" s="304"/>
      <c r="FQ186" s="304"/>
      <c r="FR186" s="304"/>
      <c r="FS186" s="304"/>
      <c r="FT186" s="304"/>
      <c r="FU186" s="304"/>
      <c r="FV186" s="304"/>
      <c r="FW186" s="304"/>
      <c r="FX186" s="304"/>
      <c r="FY186" s="304"/>
      <c r="FZ186" s="304"/>
      <c r="GA186" s="304"/>
      <c r="GB186" s="304"/>
      <c r="GC186" s="304"/>
      <c r="GD186" s="304"/>
      <c r="GE186" s="304"/>
      <c r="GF186" s="304"/>
      <c r="GG186" s="304"/>
      <c r="GH186" s="304"/>
      <c r="GI186" s="304"/>
      <c r="GJ186" s="304"/>
      <c r="GK186" s="304"/>
      <c r="GL186" s="304"/>
      <c r="GM186" s="304"/>
      <c r="GN186" s="304"/>
      <c r="GO186" s="304"/>
      <c r="GP186" s="304"/>
      <c r="GQ186" s="304"/>
      <c r="GR186" s="304"/>
      <c r="GS186" s="304"/>
      <c r="GT186" s="304"/>
      <c r="GU186" s="304"/>
      <c r="GV186" s="304"/>
      <c r="GW186" s="304"/>
      <c r="GX186" s="304"/>
      <c r="GY186" s="304"/>
      <c r="GZ186" s="304"/>
      <c r="HA186" s="304"/>
      <c r="HB186" s="304"/>
      <c r="HC186" s="304"/>
      <c r="HD186" s="304"/>
      <c r="HE186" s="304"/>
      <c r="HF186" s="304"/>
      <c r="HG186" s="304"/>
      <c r="HH186" s="304"/>
      <c r="HI186" s="304"/>
      <c r="HJ186" s="304"/>
      <c r="HK186" s="304"/>
      <c r="HL186" s="304"/>
      <c r="HM186" s="304"/>
      <c r="HN186" s="304"/>
      <c r="HO186" s="304"/>
      <c r="HP186" s="304"/>
      <c r="HQ186" s="304"/>
      <c r="HR186" s="304"/>
      <c r="HS186" s="304"/>
      <c r="HT186" s="304"/>
      <c r="HU186" s="304"/>
      <c r="HV186" s="304"/>
      <c r="HW186" s="304"/>
      <c r="HX186" s="304"/>
      <c r="HY186" s="304"/>
      <c r="HZ186" s="304"/>
      <c r="IA186" s="304"/>
      <c r="IB186" s="304"/>
      <c r="IC186" s="304"/>
      <c r="ID186" s="304"/>
      <c r="IE186" s="304"/>
      <c r="IF186" s="304"/>
      <c r="IG186" s="304"/>
      <c r="IH186" s="304"/>
      <c r="II186" s="304"/>
      <c r="IJ186" s="304"/>
      <c r="IK186" s="304"/>
      <c r="IL186" s="304"/>
    </row>
    <row r="187" spans="2:246" s="100" customFormat="1" ht="24" customHeight="1" x14ac:dyDescent="0.2">
      <c r="B187" s="565" t="s">
        <v>171</v>
      </c>
      <c r="C187" s="565"/>
      <c r="D187" s="565"/>
      <c r="E187" s="521">
        <v>15.485300000000001</v>
      </c>
      <c r="F187" s="566" t="s">
        <v>290</v>
      </c>
      <c r="G187" s="566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7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/>
      <c r="AO187" s="304"/>
      <c r="AP187" s="304"/>
      <c r="AQ187" s="304"/>
      <c r="AR187" s="304"/>
      <c r="AS187" s="304"/>
      <c r="AT187" s="304"/>
      <c r="AU187" s="304"/>
      <c r="AV187" s="304"/>
      <c r="AW187" s="304"/>
      <c r="AX187" s="304"/>
      <c r="AY187" s="304"/>
      <c r="AZ187" s="304"/>
      <c r="BA187" s="304"/>
      <c r="BB187" s="304"/>
      <c r="BC187" s="304"/>
      <c r="BD187" s="304"/>
      <c r="BE187" s="304"/>
      <c r="BF187" s="304"/>
      <c r="BG187" s="304"/>
      <c r="BH187" s="304"/>
      <c r="BI187" s="304"/>
      <c r="BJ187" s="304"/>
      <c r="BK187" s="304"/>
      <c r="BL187" s="304"/>
      <c r="BM187" s="304"/>
      <c r="BN187" s="304"/>
      <c r="BO187" s="304"/>
      <c r="BP187" s="304"/>
      <c r="BQ187" s="304"/>
      <c r="BR187" s="304"/>
      <c r="BS187" s="304"/>
      <c r="BT187" s="304"/>
      <c r="BU187" s="304"/>
      <c r="BV187" s="304"/>
      <c r="BW187" s="304"/>
      <c r="BX187" s="304"/>
      <c r="BY187" s="304"/>
      <c r="BZ187" s="304"/>
      <c r="CA187" s="304"/>
      <c r="CB187" s="304"/>
      <c r="CC187" s="304"/>
      <c r="CD187" s="304"/>
      <c r="CE187" s="304"/>
      <c r="CF187" s="304"/>
      <c r="CG187" s="304"/>
      <c r="CH187" s="304"/>
      <c r="CI187" s="304"/>
      <c r="CJ187" s="304"/>
      <c r="CK187" s="304"/>
      <c r="CL187" s="304"/>
      <c r="CM187" s="304"/>
      <c r="CN187" s="304"/>
      <c r="CO187" s="304"/>
      <c r="CP187" s="304"/>
      <c r="CQ187" s="304"/>
      <c r="CR187" s="304"/>
      <c r="CS187" s="304"/>
      <c r="CT187" s="304"/>
      <c r="CU187" s="304"/>
      <c r="CV187" s="304"/>
      <c r="CW187" s="304"/>
      <c r="CX187" s="304"/>
      <c r="CY187" s="304"/>
      <c r="CZ187" s="304"/>
      <c r="DA187" s="304"/>
      <c r="DB187" s="304"/>
      <c r="DC187" s="304"/>
      <c r="DD187" s="304"/>
      <c r="DE187" s="304"/>
      <c r="DF187" s="304"/>
      <c r="DG187" s="304"/>
      <c r="DH187" s="304"/>
      <c r="DI187" s="304"/>
      <c r="DJ187" s="304"/>
      <c r="DK187" s="304"/>
      <c r="DL187" s="304"/>
      <c r="DM187" s="304"/>
      <c r="DN187" s="304"/>
      <c r="DO187" s="304"/>
      <c r="DP187" s="304"/>
      <c r="DQ187" s="304"/>
      <c r="DR187" s="304"/>
      <c r="DS187" s="304"/>
      <c r="DT187" s="304"/>
      <c r="DU187" s="304"/>
      <c r="DV187" s="304"/>
      <c r="DW187" s="304"/>
      <c r="DX187" s="304"/>
      <c r="DY187" s="304"/>
      <c r="DZ187" s="304"/>
      <c r="EA187" s="304"/>
      <c r="EB187" s="304"/>
      <c r="EC187" s="304"/>
      <c r="ED187" s="304"/>
      <c r="EE187" s="304"/>
      <c r="EF187" s="304"/>
      <c r="EG187" s="304"/>
      <c r="EH187" s="304"/>
      <c r="EI187" s="304"/>
      <c r="EJ187" s="304"/>
      <c r="EK187" s="304"/>
      <c r="EL187" s="304"/>
      <c r="EM187" s="304"/>
      <c r="EN187" s="304"/>
      <c r="EO187" s="304"/>
      <c r="EP187" s="304"/>
      <c r="EQ187" s="304"/>
      <c r="ER187" s="304"/>
      <c r="ES187" s="304"/>
      <c r="ET187" s="304"/>
      <c r="EU187" s="304"/>
      <c r="EV187" s="304"/>
      <c r="EW187" s="304"/>
      <c r="EX187" s="304"/>
      <c r="EY187" s="304"/>
      <c r="EZ187" s="304"/>
      <c r="FA187" s="304"/>
      <c r="FB187" s="304"/>
      <c r="FC187" s="304"/>
      <c r="FD187" s="304"/>
      <c r="FE187" s="304"/>
      <c r="FF187" s="304"/>
      <c r="FG187" s="304"/>
      <c r="FH187" s="304"/>
      <c r="FI187" s="304"/>
      <c r="FJ187" s="304"/>
      <c r="FK187" s="304"/>
      <c r="FL187" s="304"/>
      <c r="FM187" s="304"/>
      <c r="FN187" s="304"/>
      <c r="FO187" s="304"/>
      <c r="FP187" s="304"/>
      <c r="FQ187" s="304"/>
      <c r="FR187" s="304"/>
      <c r="FS187" s="304"/>
      <c r="FT187" s="304"/>
      <c r="FU187" s="304"/>
      <c r="FV187" s="304"/>
      <c r="FW187" s="304"/>
      <c r="FX187" s="304"/>
      <c r="FY187" s="304"/>
      <c r="FZ187" s="304"/>
      <c r="GA187" s="304"/>
      <c r="GB187" s="304"/>
      <c r="GC187" s="304"/>
      <c r="GD187" s="304"/>
      <c r="GE187" s="304"/>
      <c r="GF187" s="304"/>
      <c r="GG187" s="304"/>
      <c r="GH187" s="304"/>
      <c r="GI187" s="304"/>
      <c r="GJ187" s="304"/>
      <c r="GK187" s="304"/>
      <c r="GL187" s="304"/>
      <c r="GM187" s="304"/>
      <c r="GN187" s="304"/>
      <c r="GO187" s="304"/>
      <c r="GP187" s="304"/>
      <c r="GQ187" s="304"/>
      <c r="GR187" s="304"/>
      <c r="GS187" s="304"/>
      <c r="GT187" s="304"/>
      <c r="GU187" s="304"/>
      <c r="GV187" s="304"/>
      <c r="GW187" s="304"/>
      <c r="GX187" s="304"/>
      <c r="GY187" s="304"/>
      <c r="GZ187" s="304"/>
      <c r="HA187" s="304"/>
      <c r="HB187" s="304"/>
      <c r="HC187" s="304"/>
      <c r="HD187" s="304"/>
      <c r="HE187" s="304"/>
      <c r="HF187" s="304"/>
      <c r="HG187" s="304"/>
      <c r="HH187" s="304"/>
      <c r="HI187" s="304"/>
      <c r="HJ187" s="304"/>
      <c r="HK187" s="304"/>
      <c r="HL187" s="304"/>
      <c r="HM187" s="304"/>
      <c r="HN187" s="304"/>
      <c r="HO187" s="304"/>
      <c r="HP187" s="304"/>
      <c r="HQ187" s="304"/>
      <c r="HR187" s="304"/>
      <c r="HS187" s="304"/>
      <c r="HT187" s="304"/>
      <c r="HU187" s="304"/>
      <c r="HV187" s="304"/>
      <c r="HW187" s="304"/>
      <c r="HX187" s="304"/>
      <c r="HY187" s="304"/>
      <c r="HZ187" s="304"/>
      <c r="IA187" s="304"/>
      <c r="IB187" s="304"/>
      <c r="IC187" s="304"/>
      <c r="ID187" s="304"/>
      <c r="IE187" s="304"/>
      <c r="IF187" s="304"/>
      <c r="IG187" s="304"/>
      <c r="IH187" s="304"/>
      <c r="II187" s="304"/>
      <c r="IJ187" s="304"/>
      <c r="IK187" s="304"/>
      <c r="IL187" s="304"/>
    </row>
    <row r="188" spans="2:246" s="100" customFormat="1" ht="24" customHeight="1" x14ac:dyDescent="0.2">
      <c r="B188" s="565" t="s">
        <v>172</v>
      </c>
      <c r="C188" s="565"/>
      <c r="D188" s="565"/>
      <c r="E188" s="521">
        <v>8.3353000000000002</v>
      </c>
      <c r="F188" s="566" t="s">
        <v>290</v>
      </c>
      <c r="G188" s="566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7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  <c r="AV188" s="304"/>
      <c r="AW188" s="304"/>
      <c r="AX188" s="304"/>
      <c r="AY188" s="304"/>
      <c r="AZ188" s="304"/>
      <c r="BA188" s="304"/>
      <c r="BB188" s="304"/>
      <c r="BC188" s="304"/>
      <c r="BD188" s="304"/>
      <c r="BE188" s="304"/>
      <c r="BF188" s="304"/>
      <c r="BG188" s="304"/>
      <c r="BH188" s="304"/>
      <c r="BI188" s="304"/>
      <c r="BJ188" s="304"/>
      <c r="BK188" s="304"/>
      <c r="BL188" s="304"/>
      <c r="BM188" s="304"/>
      <c r="BN188" s="304"/>
      <c r="BO188" s="304"/>
      <c r="BP188" s="304"/>
      <c r="BQ188" s="304"/>
      <c r="BR188" s="304"/>
      <c r="BS188" s="304"/>
      <c r="BT188" s="304"/>
      <c r="BU188" s="304"/>
      <c r="BV188" s="304"/>
      <c r="BW188" s="304"/>
      <c r="BX188" s="304"/>
      <c r="BY188" s="304"/>
      <c r="BZ188" s="304"/>
      <c r="CA188" s="304"/>
      <c r="CB188" s="304"/>
      <c r="CC188" s="304"/>
      <c r="CD188" s="304"/>
      <c r="CE188" s="304"/>
      <c r="CF188" s="304"/>
      <c r="CG188" s="304"/>
      <c r="CH188" s="304"/>
      <c r="CI188" s="304"/>
      <c r="CJ188" s="304"/>
      <c r="CK188" s="304"/>
      <c r="CL188" s="304"/>
      <c r="CM188" s="304"/>
      <c r="CN188" s="304"/>
      <c r="CO188" s="304"/>
      <c r="CP188" s="304"/>
      <c r="CQ188" s="304"/>
      <c r="CR188" s="304"/>
      <c r="CS188" s="304"/>
      <c r="CT188" s="304"/>
      <c r="CU188" s="304"/>
      <c r="CV188" s="304"/>
      <c r="CW188" s="304"/>
      <c r="CX188" s="304"/>
      <c r="CY188" s="304"/>
      <c r="CZ188" s="304"/>
      <c r="DA188" s="304"/>
      <c r="DB188" s="304"/>
      <c r="DC188" s="304"/>
      <c r="DD188" s="304"/>
      <c r="DE188" s="304"/>
      <c r="DF188" s="304"/>
      <c r="DG188" s="304"/>
      <c r="DH188" s="304"/>
      <c r="DI188" s="304"/>
      <c r="DJ188" s="304"/>
      <c r="DK188" s="304"/>
      <c r="DL188" s="304"/>
      <c r="DM188" s="304"/>
      <c r="DN188" s="304"/>
      <c r="DO188" s="304"/>
      <c r="DP188" s="304"/>
      <c r="DQ188" s="304"/>
      <c r="DR188" s="304"/>
      <c r="DS188" s="304"/>
      <c r="DT188" s="304"/>
      <c r="DU188" s="304"/>
      <c r="DV188" s="304"/>
      <c r="DW188" s="304"/>
      <c r="DX188" s="304"/>
      <c r="DY188" s="304"/>
      <c r="DZ188" s="304"/>
      <c r="EA188" s="304"/>
      <c r="EB188" s="304"/>
      <c r="EC188" s="304"/>
      <c r="ED188" s="304"/>
      <c r="EE188" s="304"/>
      <c r="EF188" s="304"/>
      <c r="EG188" s="304"/>
      <c r="EH188" s="304"/>
      <c r="EI188" s="304"/>
      <c r="EJ188" s="304"/>
      <c r="EK188" s="304"/>
      <c r="EL188" s="304"/>
      <c r="EM188" s="304"/>
      <c r="EN188" s="304"/>
      <c r="EO188" s="304"/>
      <c r="EP188" s="304"/>
      <c r="EQ188" s="304"/>
      <c r="ER188" s="304"/>
      <c r="ES188" s="304"/>
      <c r="ET188" s="304"/>
      <c r="EU188" s="304"/>
      <c r="EV188" s="304"/>
      <c r="EW188" s="304"/>
      <c r="EX188" s="304"/>
      <c r="EY188" s="304"/>
      <c r="EZ188" s="304"/>
      <c r="FA188" s="304"/>
      <c r="FB188" s="304"/>
      <c r="FC188" s="304"/>
      <c r="FD188" s="304"/>
      <c r="FE188" s="304"/>
      <c r="FF188" s="304"/>
      <c r="FG188" s="304"/>
      <c r="FH188" s="304"/>
      <c r="FI188" s="304"/>
      <c r="FJ188" s="304"/>
      <c r="FK188" s="304"/>
      <c r="FL188" s="304"/>
      <c r="FM188" s="304"/>
      <c r="FN188" s="304"/>
      <c r="FO188" s="304"/>
      <c r="FP188" s="304"/>
      <c r="FQ188" s="304"/>
      <c r="FR188" s="304"/>
      <c r="FS188" s="304"/>
      <c r="FT188" s="304"/>
      <c r="FU188" s="304"/>
      <c r="FV188" s="304"/>
      <c r="FW188" s="304"/>
      <c r="FX188" s="304"/>
      <c r="FY188" s="304"/>
      <c r="FZ188" s="304"/>
      <c r="GA188" s="304"/>
      <c r="GB188" s="304"/>
      <c r="GC188" s="304"/>
      <c r="GD188" s="304"/>
      <c r="GE188" s="304"/>
      <c r="GF188" s="304"/>
      <c r="GG188" s="304"/>
      <c r="GH188" s="304"/>
      <c r="GI188" s="304"/>
      <c r="GJ188" s="304"/>
      <c r="GK188" s="304"/>
      <c r="GL188" s="304"/>
      <c r="GM188" s="304"/>
      <c r="GN188" s="304"/>
      <c r="GO188" s="304"/>
      <c r="GP188" s="304"/>
      <c r="GQ188" s="304"/>
      <c r="GR188" s="304"/>
      <c r="GS188" s="304"/>
      <c r="GT188" s="304"/>
      <c r="GU188" s="304"/>
      <c r="GV188" s="304"/>
      <c r="GW188" s="304"/>
      <c r="GX188" s="304"/>
      <c r="GY188" s="304"/>
      <c r="GZ188" s="304"/>
      <c r="HA188" s="304"/>
      <c r="HB188" s="304"/>
      <c r="HC188" s="304"/>
      <c r="HD188" s="304"/>
      <c r="HE188" s="304"/>
      <c r="HF188" s="304"/>
      <c r="HG188" s="304"/>
      <c r="HH188" s="304"/>
      <c r="HI188" s="304"/>
      <c r="HJ188" s="304"/>
      <c r="HK188" s="304"/>
      <c r="HL188" s="304"/>
      <c r="HM188" s="304"/>
      <c r="HN188" s="304"/>
      <c r="HO188" s="304"/>
      <c r="HP188" s="304"/>
      <c r="HQ188" s="304"/>
      <c r="HR188" s="304"/>
      <c r="HS188" s="304"/>
      <c r="HT188" s="304"/>
      <c r="HU188" s="304"/>
      <c r="HV188" s="304"/>
      <c r="HW188" s="304"/>
      <c r="HX188" s="304"/>
      <c r="HY188" s="304"/>
      <c r="HZ188" s="304"/>
      <c r="IA188" s="304"/>
      <c r="IB188" s="304"/>
      <c r="IC188" s="304"/>
      <c r="ID188" s="304"/>
      <c r="IE188" s="304"/>
      <c r="IF188" s="304"/>
      <c r="IG188" s="304"/>
      <c r="IH188" s="304"/>
      <c r="II188" s="304"/>
      <c r="IJ188" s="304"/>
      <c r="IK188" s="304"/>
      <c r="IL188" s="304"/>
    </row>
    <row r="189" spans="2:246" s="100" customFormat="1" ht="24" customHeight="1" x14ac:dyDescent="0.2">
      <c r="B189" s="565" t="s">
        <v>13</v>
      </c>
      <c r="C189" s="565"/>
      <c r="D189" s="565"/>
      <c r="E189" s="521">
        <v>1.5983000000000001</v>
      </c>
      <c r="F189" s="566" t="s">
        <v>451</v>
      </c>
      <c r="G189" s="566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7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/>
      <c r="AO189" s="304"/>
      <c r="AP189" s="304"/>
      <c r="AQ189" s="304"/>
      <c r="AR189" s="304"/>
      <c r="AS189" s="304"/>
      <c r="AT189" s="304"/>
      <c r="AU189" s="304"/>
      <c r="AV189" s="304"/>
      <c r="AW189" s="304"/>
      <c r="AX189" s="304"/>
      <c r="AY189" s="304"/>
      <c r="AZ189" s="304"/>
      <c r="BA189" s="304"/>
      <c r="BB189" s="304"/>
      <c r="BC189" s="304"/>
      <c r="BD189" s="304"/>
      <c r="BE189" s="304"/>
      <c r="BF189" s="304"/>
      <c r="BG189" s="304"/>
      <c r="BH189" s="304"/>
      <c r="BI189" s="304"/>
      <c r="BJ189" s="304"/>
      <c r="BK189" s="304"/>
      <c r="BL189" s="304"/>
      <c r="BM189" s="304"/>
      <c r="BN189" s="304"/>
      <c r="BO189" s="304"/>
      <c r="BP189" s="304"/>
      <c r="BQ189" s="304"/>
      <c r="BR189" s="304"/>
      <c r="BS189" s="304"/>
      <c r="BT189" s="304"/>
      <c r="BU189" s="304"/>
      <c r="BV189" s="304"/>
      <c r="BW189" s="304"/>
      <c r="BX189" s="304"/>
      <c r="BY189" s="304"/>
      <c r="BZ189" s="304"/>
      <c r="CA189" s="304"/>
      <c r="CB189" s="304"/>
      <c r="CC189" s="304"/>
      <c r="CD189" s="304"/>
      <c r="CE189" s="304"/>
      <c r="CF189" s="304"/>
      <c r="CG189" s="304"/>
      <c r="CH189" s="304"/>
      <c r="CI189" s="304"/>
      <c r="CJ189" s="304"/>
      <c r="CK189" s="304"/>
      <c r="CL189" s="304"/>
      <c r="CM189" s="304"/>
      <c r="CN189" s="304"/>
      <c r="CO189" s="304"/>
      <c r="CP189" s="304"/>
      <c r="CQ189" s="304"/>
      <c r="CR189" s="304"/>
      <c r="CS189" s="304"/>
      <c r="CT189" s="304"/>
      <c r="CU189" s="304"/>
      <c r="CV189" s="304"/>
      <c r="CW189" s="304"/>
      <c r="CX189" s="304"/>
      <c r="CY189" s="304"/>
      <c r="CZ189" s="304"/>
      <c r="DA189" s="304"/>
      <c r="DB189" s="304"/>
      <c r="DC189" s="304"/>
      <c r="DD189" s="304"/>
      <c r="DE189" s="304"/>
      <c r="DF189" s="304"/>
      <c r="DG189" s="304"/>
      <c r="DH189" s="304"/>
      <c r="DI189" s="304"/>
      <c r="DJ189" s="304"/>
      <c r="DK189" s="304"/>
      <c r="DL189" s="304"/>
      <c r="DM189" s="304"/>
      <c r="DN189" s="304"/>
      <c r="DO189" s="304"/>
      <c r="DP189" s="304"/>
      <c r="DQ189" s="304"/>
      <c r="DR189" s="304"/>
      <c r="DS189" s="304"/>
      <c r="DT189" s="304"/>
      <c r="DU189" s="304"/>
      <c r="DV189" s="304"/>
      <c r="DW189" s="304"/>
      <c r="DX189" s="304"/>
      <c r="DY189" s="304"/>
      <c r="DZ189" s="304"/>
      <c r="EA189" s="304"/>
      <c r="EB189" s="304"/>
      <c r="EC189" s="304"/>
      <c r="ED189" s="304"/>
      <c r="EE189" s="304"/>
      <c r="EF189" s="304"/>
      <c r="EG189" s="304"/>
      <c r="EH189" s="304"/>
      <c r="EI189" s="304"/>
      <c r="EJ189" s="304"/>
      <c r="EK189" s="304"/>
      <c r="EL189" s="304"/>
      <c r="EM189" s="304"/>
      <c r="EN189" s="304"/>
      <c r="EO189" s="304"/>
      <c r="EP189" s="304"/>
      <c r="EQ189" s="304"/>
      <c r="ER189" s="304"/>
      <c r="ES189" s="304"/>
      <c r="ET189" s="304"/>
      <c r="EU189" s="304"/>
      <c r="EV189" s="304"/>
      <c r="EW189" s="304"/>
      <c r="EX189" s="304"/>
      <c r="EY189" s="304"/>
      <c r="EZ189" s="304"/>
      <c r="FA189" s="304"/>
      <c r="FB189" s="304"/>
      <c r="FC189" s="304"/>
      <c r="FD189" s="304"/>
      <c r="FE189" s="304"/>
      <c r="FF189" s="304"/>
      <c r="FG189" s="304"/>
      <c r="FH189" s="304"/>
      <c r="FI189" s="304"/>
      <c r="FJ189" s="304"/>
      <c r="FK189" s="304"/>
      <c r="FL189" s="304"/>
      <c r="FM189" s="304"/>
      <c r="FN189" s="304"/>
      <c r="FO189" s="304"/>
      <c r="FP189" s="304"/>
      <c r="FQ189" s="304"/>
      <c r="FR189" s="304"/>
      <c r="FS189" s="304"/>
      <c r="FT189" s="304"/>
      <c r="FU189" s="304"/>
      <c r="FV189" s="304"/>
      <c r="FW189" s="304"/>
      <c r="FX189" s="304"/>
      <c r="FY189" s="304"/>
      <c r="FZ189" s="304"/>
      <c r="GA189" s="304"/>
      <c r="GB189" s="304"/>
      <c r="GC189" s="304"/>
      <c r="GD189" s="304"/>
      <c r="GE189" s="304"/>
      <c r="GF189" s="304"/>
      <c r="GG189" s="304"/>
      <c r="GH189" s="304"/>
      <c r="GI189" s="304"/>
      <c r="GJ189" s="304"/>
      <c r="GK189" s="304"/>
      <c r="GL189" s="304"/>
      <c r="GM189" s="304"/>
      <c r="GN189" s="304"/>
      <c r="GO189" s="304"/>
      <c r="GP189" s="304"/>
      <c r="GQ189" s="304"/>
      <c r="GR189" s="304"/>
      <c r="GS189" s="304"/>
      <c r="GT189" s="304"/>
      <c r="GU189" s="304"/>
      <c r="GV189" s="304"/>
      <c r="GW189" s="304"/>
      <c r="GX189" s="304"/>
      <c r="GY189" s="304"/>
      <c r="GZ189" s="304"/>
      <c r="HA189" s="304"/>
      <c r="HB189" s="304"/>
      <c r="HC189" s="304"/>
      <c r="HD189" s="304"/>
      <c r="HE189" s="304"/>
      <c r="HF189" s="304"/>
      <c r="HG189" s="304"/>
      <c r="HH189" s="304"/>
      <c r="HI189" s="304"/>
      <c r="HJ189" s="304"/>
      <c r="HK189" s="304"/>
      <c r="HL189" s="304"/>
      <c r="HM189" s="304"/>
      <c r="HN189" s="304"/>
      <c r="HO189" s="304"/>
      <c r="HP189" s="304"/>
      <c r="HQ189" s="304"/>
      <c r="HR189" s="304"/>
      <c r="HS189" s="304"/>
      <c r="HT189" s="304"/>
      <c r="HU189" s="304"/>
      <c r="HV189" s="304"/>
      <c r="HW189" s="304"/>
      <c r="HX189" s="304"/>
      <c r="HY189" s="304"/>
      <c r="HZ189" s="304"/>
      <c r="IA189" s="304"/>
      <c r="IB189" s="304"/>
      <c r="IC189" s="304"/>
      <c r="ID189" s="304"/>
      <c r="IE189" s="304"/>
      <c r="IF189" s="304"/>
      <c r="IG189" s="304"/>
      <c r="IH189" s="304"/>
      <c r="II189" s="304"/>
      <c r="IJ189" s="304"/>
      <c r="IK189" s="304"/>
      <c r="IL189" s="304"/>
    </row>
    <row r="190" spans="2:246" s="100" customFormat="1" ht="24" customHeight="1" x14ac:dyDescent="0.2">
      <c r="B190" s="565" t="s">
        <v>259</v>
      </c>
      <c r="C190" s="565"/>
      <c r="D190" s="565"/>
      <c r="E190" s="521">
        <v>0.64629999999999999</v>
      </c>
      <c r="F190" s="566" t="s">
        <v>451</v>
      </c>
      <c r="G190" s="566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7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/>
      <c r="AO190" s="304"/>
      <c r="AP190" s="304"/>
      <c r="AQ190" s="304"/>
      <c r="AR190" s="304"/>
      <c r="AS190" s="304"/>
      <c r="AT190" s="304"/>
      <c r="AU190" s="304"/>
      <c r="AV190" s="304"/>
      <c r="AW190" s="304"/>
      <c r="AX190" s="304"/>
      <c r="AY190" s="304"/>
      <c r="AZ190" s="304"/>
      <c r="BA190" s="304"/>
      <c r="BB190" s="304"/>
      <c r="BC190" s="304"/>
      <c r="BD190" s="304"/>
      <c r="BE190" s="304"/>
      <c r="BF190" s="304"/>
      <c r="BG190" s="304"/>
      <c r="BH190" s="304"/>
      <c r="BI190" s="304"/>
      <c r="BJ190" s="304"/>
      <c r="BK190" s="304"/>
      <c r="BL190" s="304"/>
      <c r="BM190" s="304"/>
      <c r="BN190" s="304"/>
      <c r="BO190" s="304"/>
      <c r="BP190" s="304"/>
      <c r="BQ190" s="304"/>
      <c r="BR190" s="304"/>
      <c r="BS190" s="304"/>
      <c r="BT190" s="304"/>
      <c r="BU190" s="304"/>
      <c r="BV190" s="304"/>
      <c r="BW190" s="304"/>
      <c r="BX190" s="304"/>
      <c r="BY190" s="304"/>
      <c r="BZ190" s="304"/>
      <c r="CA190" s="304"/>
      <c r="CB190" s="304"/>
      <c r="CC190" s="304"/>
      <c r="CD190" s="304"/>
      <c r="CE190" s="304"/>
      <c r="CF190" s="304"/>
      <c r="CG190" s="304"/>
      <c r="CH190" s="304"/>
      <c r="CI190" s="304"/>
      <c r="CJ190" s="304"/>
      <c r="CK190" s="304"/>
      <c r="CL190" s="304"/>
      <c r="CM190" s="304"/>
      <c r="CN190" s="304"/>
      <c r="CO190" s="304"/>
      <c r="CP190" s="304"/>
      <c r="CQ190" s="304"/>
      <c r="CR190" s="304"/>
      <c r="CS190" s="304"/>
      <c r="CT190" s="304"/>
      <c r="CU190" s="304"/>
      <c r="CV190" s="304"/>
      <c r="CW190" s="304"/>
      <c r="CX190" s="304"/>
      <c r="CY190" s="304"/>
      <c r="CZ190" s="304"/>
      <c r="DA190" s="304"/>
      <c r="DB190" s="304"/>
      <c r="DC190" s="304"/>
      <c r="DD190" s="304"/>
      <c r="DE190" s="304"/>
      <c r="DF190" s="304"/>
      <c r="DG190" s="304"/>
      <c r="DH190" s="304"/>
      <c r="DI190" s="304"/>
      <c r="DJ190" s="304"/>
      <c r="DK190" s="304"/>
      <c r="DL190" s="304"/>
      <c r="DM190" s="304"/>
      <c r="DN190" s="304"/>
      <c r="DO190" s="304"/>
      <c r="DP190" s="304"/>
      <c r="DQ190" s="304"/>
      <c r="DR190" s="304"/>
      <c r="DS190" s="304"/>
      <c r="DT190" s="304"/>
      <c r="DU190" s="304"/>
      <c r="DV190" s="304"/>
      <c r="DW190" s="304"/>
      <c r="DX190" s="304"/>
      <c r="DY190" s="304"/>
      <c r="DZ190" s="304"/>
      <c r="EA190" s="304"/>
      <c r="EB190" s="304"/>
      <c r="EC190" s="304"/>
      <c r="ED190" s="304"/>
      <c r="EE190" s="304"/>
      <c r="EF190" s="304"/>
      <c r="EG190" s="304"/>
      <c r="EH190" s="304"/>
      <c r="EI190" s="304"/>
      <c r="EJ190" s="304"/>
      <c r="EK190" s="304"/>
      <c r="EL190" s="304"/>
      <c r="EM190" s="304"/>
      <c r="EN190" s="304"/>
      <c r="EO190" s="304"/>
      <c r="EP190" s="304"/>
      <c r="EQ190" s="304"/>
      <c r="ER190" s="304"/>
      <c r="ES190" s="304"/>
      <c r="ET190" s="304"/>
      <c r="EU190" s="304"/>
      <c r="EV190" s="304"/>
      <c r="EW190" s="304"/>
      <c r="EX190" s="304"/>
      <c r="EY190" s="304"/>
      <c r="EZ190" s="304"/>
      <c r="FA190" s="304"/>
      <c r="FB190" s="304"/>
      <c r="FC190" s="304"/>
      <c r="FD190" s="304"/>
      <c r="FE190" s="304"/>
      <c r="FF190" s="304"/>
      <c r="FG190" s="304"/>
      <c r="FH190" s="304"/>
      <c r="FI190" s="304"/>
      <c r="FJ190" s="304"/>
      <c r="FK190" s="304"/>
      <c r="FL190" s="304"/>
      <c r="FM190" s="304"/>
      <c r="FN190" s="304"/>
      <c r="FO190" s="304"/>
      <c r="FP190" s="304"/>
      <c r="FQ190" s="304"/>
      <c r="FR190" s="304"/>
      <c r="FS190" s="304"/>
      <c r="FT190" s="304"/>
      <c r="FU190" s="304"/>
      <c r="FV190" s="304"/>
      <c r="FW190" s="304"/>
      <c r="FX190" s="304"/>
      <c r="FY190" s="304"/>
      <c r="FZ190" s="304"/>
      <c r="GA190" s="304"/>
      <c r="GB190" s="304"/>
      <c r="GC190" s="304"/>
      <c r="GD190" s="304"/>
      <c r="GE190" s="304"/>
      <c r="GF190" s="304"/>
      <c r="GG190" s="304"/>
      <c r="GH190" s="304"/>
      <c r="GI190" s="304"/>
      <c r="GJ190" s="304"/>
      <c r="GK190" s="304"/>
      <c r="GL190" s="304"/>
      <c r="GM190" s="304"/>
      <c r="GN190" s="304"/>
      <c r="GO190" s="304"/>
      <c r="GP190" s="304"/>
      <c r="GQ190" s="304"/>
      <c r="GR190" s="304"/>
      <c r="GS190" s="304"/>
      <c r="GT190" s="304"/>
      <c r="GU190" s="304"/>
      <c r="GV190" s="304"/>
      <c r="GW190" s="304"/>
      <c r="GX190" s="304"/>
      <c r="GY190" s="304"/>
      <c r="GZ190" s="304"/>
      <c r="HA190" s="304"/>
      <c r="HB190" s="304"/>
      <c r="HC190" s="304"/>
      <c r="HD190" s="304"/>
      <c r="HE190" s="304"/>
      <c r="HF190" s="304"/>
      <c r="HG190" s="304"/>
      <c r="HH190" s="304"/>
      <c r="HI190" s="304"/>
      <c r="HJ190" s="304"/>
      <c r="HK190" s="304"/>
      <c r="HL190" s="304"/>
      <c r="HM190" s="304"/>
      <c r="HN190" s="304"/>
      <c r="HO190" s="304"/>
      <c r="HP190" s="304"/>
      <c r="HQ190" s="304"/>
      <c r="HR190" s="304"/>
      <c r="HS190" s="304"/>
      <c r="HT190" s="304"/>
      <c r="HU190" s="304"/>
      <c r="HV190" s="304"/>
      <c r="HW190" s="304"/>
      <c r="HX190" s="304"/>
      <c r="HY190" s="304"/>
      <c r="HZ190" s="304"/>
      <c r="IA190" s="304"/>
      <c r="IB190" s="304"/>
      <c r="IC190" s="304"/>
      <c r="ID190" s="304"/>
      <c r="IE190" s="304"/>
      <c r="IF190" s="304"/>
      <c r="IG190" s="304"/>
      <c r="IH190" s="304"/>
      <c r="II190" s="304"/>
      <c r="IJ190" s="304"/>
      <c r="IK190" s="304"/>
      <c r="IL190" s="304"/>
    </row>
    <row r="191" spans="2:246" s="100" customFormat="1" ht="24" customHeight="1" x14ac:dyDescent="0.2">
      <c r="D191" s="303"/>
      <c r="E191" s="303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7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/>
      <c r="AO191" s="304"/>
      <c r="AP191" s="304"/>
      <c r="AQ191" s="304"/>
      <c r="AR191" s="304"/>
      <c r="AS191" s="304"/>
      <c r="AT191" s="304"/>
      <c r="AU191" s="304"/>
      <c r="AV191" s="304"/>
      <c r="AW191" s="304"/>
      <c r="AX191" s="304"/>
      <c r="AY191" s="304"/>
      <c r="AZ191" s="304"/>
      <c r="BA191" s="304"/>
      <c r="BB191" s="304"/>
      <c r="BC191" s="304"/>
      <c r="BD191" s="304"/>
      <c r="BE191" s="304"/>
      <c r="BF191" s="304"/>
      <c r="BG191" s="304"/>
      <c r="BH191" s="304"/>
      <c r="BI191" s="304"/>
      <c r="BJ191" s="304"/>
      <c r="BK191" s="304"/>
      <c r="BL191" s="304"/>
      <c r="BM191" s="304"/>
      <c r="BN191" s="304"/>
      <c r="BO191" s="304"/>
      <c r="BP191" s="304"/>
      <c r="BQ191" s="304"/>
      <c r="BR191" s="304"/>
      <c r="BS191" s="304"/>
      <c r="BT191" s="304"/>
      <c r="BU191" s="304"/>
      <c r="BV191" s="304"/>
      <c r="BW191" s="304"/>
      <c r="BX191" s="304"/>
      <c r="BY191" s="304"/>
      <c r="BZ191" s="304"/>
      <c r="CA191" s="304"/>
      <c r="CB191" s="304"/>
      <c r="CC191" s="304"/>
      <c r="CD191" s="304"/>
      <c r="CE191" s="304"/>
      <c r="CF191" s="304"/>
      <c r="CG191" s="304"/>
      <c r="CH191" s="304"/>
      <c r="CI191" s="304"/>
      <c r="CJ191" s="304"/>
      <c r="CK191" s="304"/>
      <c r="CL191" s="304"/>
      <c r="CM191" s="304"/>
      <c r="CN191" s="304"/>
      <c r="CO191" s="304"/>
      <c r="CP191" s="304"/>
      <c r="CQ191" s="304"/>
      <c r="CR191" s="304"/>
      <c r="CS191" s="304"/>
      <c r="CT191" s="304"/>
      <c r="CU191" s="304"/>
      <c r="CV191" s="304"/>
      <c r="CW191" s="304"/>
      <c r="CX191" s="304"/>
      <c r="CY191" s="304"/>
      <c r="CZ191" s="304"/>
      <c r="DA191" s="304"/>
      <c r="DB191" s="304"/>
      <c r="DC191" s="304"/>
      <c r="DD191" s="304"/>
      <c r="DE191" s="304"/>
      <c r="DF191" s="304"/>
      <c r="DG191" s="304"/>
      <c r="DH191" s="304"/>
      <c r="DI191" s="304"/>
      <c r="DJ191" s="304"/>
      <c r="DK191" s="304"/>
      <c r="DL191" s="304"/>
      <c r="DM191" s="304"/>
      <c r="DN191" s="304"/>
      <c r="DO191" s="304"/>
      <c r="DP191" s="304"/>
      <c r="DQ191" s="304"/>
      <c r="DR191" s="304"/>
      <c r="DS191" s="304"/>
      <c r="DT191" s="304"/>
      <c r="DU191" s="304"/>
      <c r="DV191" s="304"/>
      <c r="DW191" s="304"/>
      <c r="DX191" s="304"/>
      <c r="DY191" s="304"/>
      <c r="DZ191" s="304"/>
      <c r="EA191" s="304"/>
      <c r="EB191" s="304"/>
      <c r="EC191" s="304"/>
      <c r="ED191" s="304"/>
      <c r="EE191" s="304"/>
      <c r="EF191" s="304"/>
      <c r="EG191" s="304"/>
      <c r="EH191" s="304"/>
      <c r="EI191" s="304"/>
      <c r="EJ191" s="304"/>
      <c r="EK191" s="304"/>
      <c r="EL191" s="304"/>
      <c r="EM191" s="304"/>
      <c r="EN191" s="304"/>
      <c r="EO191" s="304"/>
      <c r="EP191" s="304"/>
      <c r="EQ191" s="304"/>
      <c r="ER191" s="304"/>
      <c r="ES191" s="304"/>
      <c r="ET191" s="304"/>
      <c r="EU191" s="304"/>
      <c r="EV191" s="304"/>
      <c r="EW191" s="304"/>
      <c r="EX191" s="304"/>
      <c r="EY191" s="304"/>
      <c r="EZ191" s="304"/>
      <c r="FA191" s="304"/>
      <c r="FB191" s="304"/>
      <c r="FC191" s="304"/>
      <c r="FD191" s="304"/>
      <c r="FE191" s="304"/>
      <c r="FF191" s="304"/>
      <c r="FG191" s="304"/>
      <c r="FH191" s="304"/>
      <c r="FI191" s="304"/>
      <c r="FJ191" s="304"/>
      <c r="FK191" s="304"/>
      <c r="FL191" s="304"/>
      <c r="FM191" s="304"/>
      <c r="FN191" s="304"/>
      <c r="FO191" s="304"/>
      <c r="FP191" s="304"/>
      <c r="FQ191" s="304"/>
      <c r="FR191" s="304"/>
      <c r="FS191" s="304"/>
      <c r="FT191" s="304"/>
      <c r="FU191" s="304"/>
      <c r="FV191" s="304"/>
      <c r="FW191" s="304"/>
      <c r="FX191" s="304"/>
      <c r="FY191" s="304"/>
      <c r="FZ191" s="304"/>
      <c r="GA191" s="304"/>
      <c r="GB191" s="304"/>
      <c r="GC191" s="304"/>
      <c r="GD191" s="304"/>
      <c r="GE191" s="304"/>
      <c r="GF191" s="304"/>
      <c r="GG191" s="304"/>
      <c r="GH191" s="304"/>
      <c r="GI191" s="304"/>
      <c r="GJ191" s="304"/>
      <c r="GK191" s="304"/>
      <c r="GL191" s="304"/>
      <c r="GM191" s="304"/>
      <c r="GN191" s="304"/>
      <c r="GO191" s="304"/>
      <c r="GP191" s="304"/>
      <c r="GQ191" s="304"/>
      <c r="GR191" s="304"/>
      <c r="GS191" s="304"/>
      <c r="GT191" s="304"/>
      <c r="GU191" s="304"/>
      <c r="GV191" s="304"/>
      <c r="GW191" s="304"/>
      <c r="GX191" s="304"/>
      <c r="GY191" s="304"/>
      <c r="GZ191" s="304"/>
      <c r="HA191" s="304"/>
      <c r="HB191" s="304"/>
      <c r="HC191" s="304"/>
      <c r="HD191" s="304"/>
      <c r="HE191" s="304"/>
      <c r="HF191" s="304"/>
      <c r="HG191" s="304"/>
      <c r="HH191" s="304"/>
      <c r="HI191" s="304"/>
      <c r="HJ191" s="304"/>
      <c r="HK191" s="304"/>
      <c r="HL191" s="304"/>
      <c r="HM191" s="304"/>
      <c r="HN191" s="304"/>
      <c r="HO191" s="304"/>
      <c r="HP191" s="304"/>
      <c r="HQ191" s="304"/>
      <c r="HR191" s="304"/>
      <c r="HS191" s="304"/>
      <c r="HT191" s="304"/>
      <c r="HU191" s="304"/>
      <c r="HV191" s="304"/>
      <c r="HW191" s="304"/>
      <c r="HX191" s="304"/>
      <c r="HY191" s="304"/>
      <c r="HZ191" s="304"/>
      <c r="IA191" s="304"/>
      <c r="IB191" s="304"/>
      <c r="IC191" s="304"/>
      <c r="ID191" s="304"/>
      <c r="IE191" s="304"/>
      <c r="IF191" s="304"/>
      <c r="IG191" s="304"/>
      <c r="IH191" s="304"/>
      <c r="II191" s="304"/>
      <c r="IJ191" s="304"/>
      <c r="IK191" s="304"/>
      <c r="IL191" s="304"/>
    </row>
    <row r="192" spans="2:246" s="100" customFormat="1" ht="24" customHeight="1" x14ac:dyDescent="0.2">
      <c r="B192" s="522" t="s">
        <v>476</v>
      </c>
      <c r="D192" s="303"/>
      <c r="E192" s="303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7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4"/>
      <c r="AU192" s="304"/>
      <c r="AV192" s="304"/>
      <c r="AW192" s="304"/>
      <c r="AX192" s="304"/>
      <c r="AY192" s="304"/>
      <c r="AZ192" s="304"/>
      <c r="BA192" s="304"/>
      <c r="BB192" s="304"/>
      <c r="BC192" s="304"/>
      <c r="BD192" s="304"/>
      <c r="BE192" s="304"/>
      <c r="BF192" s="304"/>
      <c r="BG192" s="304"/>
      <c r="BH192" s="304"/>
      <c r="BI192" s="304"/>
      <c r="BJ192" s="304"/>
      <c r="BK192" s="304"/>
      <c r="BL192" s="304"/>
      <c r="BM192" s="304"/>
      <c r="BN192" s="304"/>
      <c r="BO192" s="304"/>
      <c r="BP192" s="304"/>
      <c r="BQ192" s="304"/>
      <c r="BR192" s="304"/>
      <c r="BS192" s="304"/>
      <c r="BT192" s="304"/>
      <c r="BU192" s="304"/>
      <c r="BV192" s="304"/>
      <c r="BW192" s="304"/>
      <c r="BX192" s="304"/>
      <c r="BY192" s="304"/>
      <c r="BZ192" s="304"/>
      <c r="CA192" s="304"/>
      <c r="CB192" s="304"/>
      <c r="CC192" s="304"/>
      <c r="CD192" s="304"/>
      <c r="CE192" s="304"/>
      <c r="CF192" s="304"/>
      <c r="CG192" s="304"/>
      <c r="CH192" s="304"/>
      <c r="CI192" s="304"/>
      <c r="CJ192" s="304"/>
      <c r="CK192" s="304"/>
      <c r="CL192" s="304"/>
      <c r="CM192" s="304"/>
      <c r="CN192" s="304"/>
      <c r="CO192" s="304"/>
      <c r="CP192" s="304"/>
      <c r="CQ192" s="304"/>
      <c r="CR192" s="304"/>
      <c r="CS192" s="304"/>
      <c r="CT192" s="304"/>
      <c r="CU192" s="304"/>
      <c r="CV192" s="304"/>
      <c r="CW192" s="304"/>
      <c r="CX192" s="304"/>
      <c r="CY192" s="304"/>
      <c r="CZ192" s="304"/>
      <c r="DA192" s="304"/>
      <c r="DB192" s="304"/>
      <c r="DC192" s="304"/>
      <c r="DD192" s="304"/>
      <c r="DE192" s="304"/>
      <c r="DF192" s="304"/>
      <c r="DG192" s="304"/>
      <c r="DH192" s="304"/>
      <c r="DI192" s="304"/>
      <c r="DJ192" s="304"/>
      <c r="DK192" s="304"/>
      <c r="DL192" s="304"/>
      <c r="DM192" s="304"/>
      <c r="DN192" s="304"/>
      <c r="DO192" s="304"/>
      <c r="DP192" s="304"/>
      <c r="DQ192" s="304"/>
      <c r="DR192" s="304"/>
      <c r="DS192" s="304"/>
      <c r="DT192" s="304"/>
      <c r="DU192" s="304"/>
      <c r="DV192" s="304"/>
      <c r="DW192" s="304"/>
      <c r="DX192" s="304"/>
      <c r="DY192" s="304"/>
      <c r="DZ192" s="304"/>
      <c r="EA192" s="304"/>
      <c r="EB192" s="304"/>
      <c r="EC192" s="304"/>
      <c r="ED192" s="304"/>
      <c r="EE192" s="304"/>
      <c r="EF192" s="304"/>
      <c r="EG192" s="304"/>
      <c r="EH192" s="304"/>
      <c r="EI192" s="304"/>
      <c r="EJ192" s="304"/>
      <c r="EK192" s="304"/>
      <c r="EL192" s="304"/>
      <c r="EM192" s="304"/>
      <c r="EN192" s="304"/>
      <c r="EO192" s="304"/>
      <c r="EP192" s="304"/>
      <c r="EQ192" s="304"/>
      <c r="ER192" s="304"/>
      <c r="ES192" s="304"/>
      <c r="ET192" s="304"/>
      <c r="EU192" s="304"/>
      <c r="EV192" s="304"/>
      <c r="EW192" s="304"/>
      <c r="EX192" s="304"/>
      <c r="EY192" s="304"/>
      <c r="EZ192" s="304"/>
      <c r="FA192" s="304"/>
      <c r="FB192" s="304"/>
      <c r="FC192" s="304"/>
      <c r="FD192" s="304"/>
      <c r="FE192" s="304"/>
      <c r="FF192" s="304"/>
      <c r="FG192" s="304"/>
      <c r="FH192" s="304"/>
      <c r="FI192" s="304"/>
      <c r="FJ192" s="304"/>
      <c r="FK192" s="304"/>
      <c r="FL192" s="304"/>
      <c r="FM192" s="304"/>
      <c r="FN192" s="304"/>
      <c r="FO192" s="304"/>
      <c r="FP192" s="304"/>
      <c r="FQ192" s="304"/>
      <c r="FR192" s="304"/>
      <c r="FS192" s="304"/>
      <c r="FT192" s="304"/>
      <c r="FU192" s="304"/>
      <c r="FV192" s="304"/>
      <c r="FW192" s="304"/>
      <c r="FX192" s="304"/>
      <c r="FY192" s="304"/>
      <c r="FZ192" s="304"/>
      <c r="GA192" s="304"/>
      <c r="GB192" s="304"/>
      <c r="GC192" s="304"/>
      <c r="GD192" s="304"/>
      <c r="GE192" s="304"/>
      <c r="GF192" s="304"/>
      <c r="GG192" s="304"/>
      <c r="GH192" s="304"/>
      <c r="GI192" s="304"/>
      <c r="GJ192" s="304"/>
      <c r="GK192" s="304"/>
      <c r="GL192" s="304"/>
      <c r="GM192" s="304"/>
      <c r="GN192" s="304"/>
      <c r="GO192" s="304"/>
      <c r="GP192" s="304"/>
      <c r="GQ192" s="304"/>
      <c r="GR192" s="304"/>
      <c r="GS192" s="304"/>
      <c r="GT192" s="304"/>
      <c r="GU192" s="304"/>
      <c r="GV192" s="304"/>
      <c r="GW192" s="304"/>
      <c r="GX192" s="304"/>
      <c r="GY192" s="304"/>
      <c r="GZ192" s="304"/>
      <c r="HA192" s="304"/>
      <c r="HB192" s="304"/>
      <c r="HC192" s="304"/>
      <c r="HD192" s="304"/>
      <c r="HE192" s="304"/>
      <c r="HF192" s="304"/>
      <c r="HG192" s="304"/>
      <c r="HH192" s="304"/>
      <c r="HI192" s="304"/>
      <c r="HJ192" s="304"/>
      <c r="HK192" s="304"/>
      <c r="HL192" s="304"/>
      <c r="HM192" s="304"/>
      <c r="HN192" s="304"/>
      <c r="HO192" s="304"/>
      <c r="HP192" s="304"/>
      <c r="HQ192" s="304"/>
      <c r="HR192" s="304"/>
      <c r="HS192" s="304"/>
      <c r="HT192" s="304"/>
      <c r="HU192" s="304"/>
      <c r="HV192" s="304"/>
      <c r="HW192" s="304"/>
      <c r="HX192" s="304"/>
      <c r="HY192" s="304"/>
      <c r="HZ192" s="304"/>
      <c r="IA192" s="304"/>
      <c r="IB192" s="304"/>
      <c r="IC192" s="304"/>
      <c r="ID192" s="304"/>
      <c r="IE192" s="304"/>
      <c r="IF192" s="304"/>
      <c r="IG192" s="304"/>
      <c r="IH192" s="304"/>
      <c r="II192" s="304"/>
      <c r="IJ192" s="304"/>
      <c r="IK192" s="304"/>
      <c r="IL192" s="304"/>
    </row>
    <row r="193" spans="2:246" s="100" customFormat="1" ht="24" customHeight="1" x14ac:dyDescent="0.2">
      <c r="D193" s="303"/>
      <c r="E193" s="303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  <c r="AV193" s="304"/>
      <c r="AW193" s="304"/>
      <c r="AX193" s="304"/>
      <c r="AY193" s="304"/>
      <c r="AZ193" s="304"/>
      <c r="BA193" s="304"/>
      <c r="BB193" s="304"/>
      <c r="BC193" s="304"/>
      <c r="BD193" s="304"/>
      <c r="BE193" s="304"/>
      <c r="BF193" s="304"/>
      <c r="BG193" s="304"/>
      <c r="BH193" s="304"/>
      <c r="BI193" s="304"/>
      <c r="BJ193" s="304"/>
      <c r="BK193" s="304"/>
      <c r="BL193" s="304"/>
      <c r="BM193" s="304"/>
      <c r="BN193" s="304"/>
      <c r="BO193" s="304"/>
      <c r="BP193" s="304"/>
      <c r="BQ193" s="304"/>
      <c r="BR193" s="304"/>
      <c r="BS193" s="304"/>
      <c r="BT193" s="304"/>
      <c r="BU193" s="304"/>
      <c r="BV193" s="304"/>
      <c r="BW193" s="304"/>
      <c r="BX193" s="304"/>
      <c r="BY193" s="304"/>
      <c r="BZ193" s="304"/>
      <c r="CA193" s="304"/>
      <c r="CB193" s="304"/>
      <c r="CC193" s="304"/>
      <c r="CD193" s="304"/>
      <c r="CE193" s="304"/>
      <c r="CF193" s="304"/>
      <c r="CG193" s="304"/>
      <c r="CH193" s="304"/>
      <c r="CI193" s="304"/>
      <c r="CJ193" s="304"/>
      <c r="CK193" s="304"/>
      <c r="CL193" s="304"/>
      <c r="CM193" s="304"/>
      <c r="CN193" s="304"/>
      <c r="CO193" s="304"/>
      <c r="CP193" s="304"/>
      <c r="CQ193" s="304"/>
      <c r="CR193" s="304"/>
      <c r="CS193" s="304"/>
      <c r="CT193" s="304"/>
      <c r="CU193" s="304"/>
      <c r="CV193" s="304"/>
      <c r="CW193" s="304"/>
      <c r="CX193" s="304"/>
      <c r="CY193" s="304"/>
      <c r="CZ193" s="304"/>
      <c r="DA193" s="304"/>
      <c r="DB193" s="304"/>
      <c r="DC193" s="304"/>
      <c r="DD193" s="304"/>
      <c r="DE193" s="304"/>
      <c r="DF193" s="304"/>
      <c r="DG193" s="304"/>
      <c r="DH193" s="304"/>
      <c r="DI193" s="304"/>
      <c r="DJ193" s="304"/>
      <c r="DK193" s="304"/>
      <c r="DL193" s="304"/>
      <c r="DM193" s="304"/>
      <c r="DN193" s="304"/>
      <c r="DO193" s="304"/>
      <c r="DP193" s="304"/>
      <c r="DQ193" s="304"/>
      <c r="DR193" s="304"/>
      <c r="DS193" s="304"/>
      <c r="DT193" s="304"/>
      <c r="DU193" s="304"/>
      <c r="DV193" s="304"/>
      <c r="DW193" s="304"/>
      <c r="DX193" s="304"/>
      <c r="DY193" s="304"/>
      <c r="DZ193" s="304"/>
      <c r="EA193" s="304"/>
      <c r="EB193" s="304"/>
      <c r="EC193" s="304"/>
      <c r="ED193" s="304"/>
      <c r="EE193" s="304"/>
      <c r="EF193" s="304"/>
      <c r="EG193" s="304"/>
      <c r="EH193" s="304"/>
      <c r="EI193" s="304"/>
      <c r="EJ193" s="304"/>
      <c r="EK193" s="304"/>
      <c r="EL193" s="304"/>
      <c r="EM193" s="304"/>
      <c r="EN193" s="304"/>
      <c r="EO193" s="304"/>
      <c r="EP193" s="304"/>
      <c r="EQ193" s="304"/>
      <c r="ER193" s="304"/>
      <c r="ES193" s="304"/>
      <c r="ET193" s="304"/>
      <c r="EU193" s="304"/>
      <c r="EV193" s="304"/>
      <c r="EW193" s="304"/>
      <c r="EX193" s="304"/>
      <c r="EY193" s="304"/>
      <c r="EZ193" s="304"/>
      <c r="FA193" s="304"/>
      <c r="FB193" s="304"/>
      <c r="FC193" s="304"/>
      <c r="FD193" s="304"/>
      <c r="FE193" s="304"/>
      <c r="FF193" s="304"/>
      <c r="FG193" s="304"/>
      <c r="FH193" s="304"/>
      <c r="FI193" s="304"/>
      <c r="FJ193" s="304"/>
      <c r="FK193" s="304"/>
      <c r="FL193" s="304"/>
      <c r="FM193" s="304"/>
      <c r="FN193" s="304"/>
      <c r="FO193" s="304"/>
      <c r="FP193" s="304"/>
      <c r="FQ193" s="304"/>
      <c r="FR193" s="304"/>
      <c r="FS193" s="304"/>
      <c r="FT193" s="304"/>
      <c r="FU193" s="304"/>
      <c r="FV193" s="304"/>
      <c r="FW193" s="304"/>
      <c r="FX193" s="304"/>
      <c r="FY193" s="304"/>
      <c r="FZ193" s="304"/>
      <c r="GA193" s="304"/>
      <c r="GB193" s="304"/>
      <c r="GC193" s="304"/>
      <c r="GD193" s="304"/>
      <c r="GE193" s="304"/>
      <c r="GF193" s="304"/>
      <c r="GG193" s="304"/>
      <c r="GH193" s="304"/>
      <c r="GI193" s="304"/>
      <c r="GJ193" s="304"/>
      <c r="GK193" s="304"/>
      <c r="GL193" s="304"/>
      <c r="GM193" s="304"/>
      <c r="GN193" s="304"/>
      <c r="GO193" s="304"/>
      <c r="GP193" s="304"/>
      <c r="GQ193" s="304"/>
      <c r="GR193" s="304"/>
      <c r="GS193" s="304"/>
      <c r="GT193" s="304"/>
      <c r="GU193" s="304"/>
      <c r="GV193" s="304"/>
      <c r="GW193" s="304"/>
      <c r="GX193" s="304"/>
      <c r="GY193" s="304"/>
      <c r="GZ193" s="304"/>
      <c r="HA193" s="304"/>
      <c r="HB193" s="304"/>
      <c r="HC193" s="304"/>
      <c r="HD193" s="304"/>
      <c r="HE193" s="304"/>
      <c r="HF193" s="304"/>
      <c r="HG193" s="304"/>
      <c r="HH193" s="304"/>
      <c r="HI193" s="304"/>
      <c r="HJ193" s="304"/>
      <c r="HK193" s="304"/>
      <c r="HL193" s="304"/>
      <c r="HM193" s="304"/>
      <c r="HN193" s="304"/>
      <c r="HO193" s="304"/>
      <c r="HP193" s="304"/>
      <c r="HQ193" s="304"/>
      <c r="HR193" s="304"/>
      <c r="HS193" s="304"/>
      <c r="HT193" s="304"/>
      <c r="HU193" s="304"/>
      <c r="HV193" s="304"/>
      <c r="HW193" s="304"/>
      <c r="HX193" s="304"/>
      <c r="HY193" s="304"/>
      <c r="HZ193" s="304"/>
      <c r="IA193" s="304"/>
      <c r="IB193" s="304"/>
      <c r="IC193" s="304"/>
      <c r="ID193" s="304"/>
      <c r="IE193" s="304"/>
      <c r="IF193" s="304"/>
      <c r="IG193" s="304"/>
      <c r="IH193" s="304"/>
      <c r="II193" s="304"/>
      <c r="IJ193" s="304"/>
      <c r="IK193" s="304"/>
      <c r="IL193" s="304"/>
    </row>
    <row r="194" spans="2:246" s="100" customFormat="1" ht="24" customHeight="1" x14ac:dyDescent="0.2">
      <c r="B194" s="537" t="s">
        <v>31</v>
      </c>
      <c r="C194" s="538"/>
      <c r="D194" s="541" t="s">
        <v>38</v>
      </c>
      <c r="E194" s="543" t="s">
        <v>237</v>
      </c>
      <c r="F194" s="544"/>
      <c r="G194" s="541" t="s">
        <v>471</v>
      </c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4"/>
      <c r="AU194" s="304"/>
      <c r="AV194" s="304"/>
      <c r="AW194" s="304"/>
      <c r="AX194" s="304"/>
      <c r="AY194" s="304"/>
      <c r="AZ194" s="304"/>
      <c r="BA194" s="304"/>
      <c r="BB194" s="304"/>
      <c r="BC194" s="304"/>
      <c r="BD194" s="304"/>
      <c r="BE194" s="304"/>
      <c r="BF194" s="304"/>
      <c r="BG194" s="304"/>
      <c r="BH194" s="304"/>
      <c r="BI194" s="304"/>
      <c r="BJ194" s="304"/>
      <c r="BK194" s="304"/>
      <c r="BL194" s="304"/>
      <c r="BM194" s="304"/>
      <c r="BN194" s="304"/>
      <c r="BO194" s="304"/>
      <c r="BP194" s="304"/>
      <c r="BQ194" s="304"/>
      <c r="BR194" s="304"/>
      <c r="BS194" s="304"/>
      <c r="BT194" s="304"/>
      <c r="BU194" s="304"/>
      <c r="BV194" s="304"/>
      <c r="BW194" s="304"/>
      <c r="BX194" s="304"/>
      <c r="BY194" s="304"/>
      <c r="BZ194" s="304"/>
      <c r="CA194" s="304"/>
      <c r="CB194" s="304"/>
      <c r="CC194" s="304"/>
      <c r="CD194" s="304"/>
      <c r="CE194" s="304"/>
      <c r="CF194" s="304"/>
      <c r="CG194" s="304"/>
      <c r="CH194" s="304"/>
      <c r="CI194" s="304"/>
      <c r="CJ194" s="304"/>
      <c r="CK194" s="304"/>
      <c r="CL194" s="304"/>
      <c r="CM194" s="304"/>
      <c r="CN194" s="304"/>
      <c r="CO194" s="304"/>
      <c r="CP194" s="304"/>
      <c r="CQ194" s="304"/>
      <c r="CR194" s="304"/>
      <c r="CS194" s="304"/>
      <c r="CT194" s="304"/>
      <c r="CU194" s="304"/>
      <c r="CV194" s="304"/>
      <c r="CW194" s="304"/>
      <c r="CX194" s="304"/>
      <c r="CY194" s="304"/>
      <c r="CZ194" s="304"/>
      <c r="DA194" s="304"/>
      <c r="DB194" s="304"/>
      <c r="DC194" s="304"/>
      <c r="DD194" s="304"/>
      <c r="DE194" s="304"/>
      <c r="DF194" s="304"/>
      <c r="DG194" s="304"/>
      <c r="DH194" s="304"/>
      <c r="DI194" s="304"/>
      <c r="DJ194" s="304"/>
      <c r="DK194" s="304"/>
      <c r="DL194" s="304"/>
      <c r="DM194" s="304"/>
      <c r="DN194" s="304"/>
      <c r="DO194" s="304"/>
      <c r="DP194" s="304"/>
      <c r="DQ194" s="304"/>
      <c r="DR194" s="304"/>
      <c r="DS194" s="304"/>
      <c r="DT194" s="304"/>
      <c r="DU194" s="304"/>
      <c r="DV194" s="304"/>
      <c r="DW194" s="304"/>
      <c r="DX194" s="304"/>
      <c r="DY194" s="304"/>
      <c r="DZ194" s="304"/>
      <c r="EA194" s="304"/>
      <c r="EB194" s="304"/>
      <c r="EC194" s="304"/>
      <c r="ED194" s="304"/>
      <c r="EE194" s="304"/>
      <c r="EF194" s="304"/>
      <c r="EG194" s="304"/>
      <c r="EH194" s="304"/>
      <c r="EI194" s="304"/>
      <c r="EJ194" s="304"/>
      <c r="EK194" s="304"/>
      <c r="EL194" s="304"/>
      <c r="EM194" s="304"/>
      <c r="EN194" s="304"/>
      <c r="EO194" s="304"/>
      <c r="EP194" s="304"/>
      <c r="EQ194" s="304"/>
      <c r="ER194" s="304"/>
      <c r="ES194" s="304"/>
      <c r="ET194" s="304"/>
      <c r="EU194" s="304"/>
      <c r="EV194" s="304"/>
      <c r="EW194" s="304"/>
      <c r="EX194" s="304"/>
      <c r="EY194" s="304"/>
      <c r="EZ194" s="304"/>
      <c r="FA194" s="304"/>
      <c r="FB194" s="304"/>
      <c r="FC194" s="304"/>
      <c r="FD194" s="304"/>
      <c r="FE194" s="304"/>
      <c r="FF194" s="304"/>
      <c r="FG194" s="304"/>
      <c r="FH194" s="304"/>
      <c r="FI194" s="304"/>
      <c r="FJ194" s="304"/>
      <c r="FK194" s="304"/>
      <c r="FL194" s="304"/>
      <c r="FM194" s="304"/>
      <c r="FN194" s="304"/>
      <c r="FO194" s="304"/>
      <c r="FP194" s="304"/>
      <c r="FQ194" s="304"/>
      <c r="FR194" s="304"/>
      <c r="FS194" s="304"/>
      <c r="FT194" s="304"/>
      <c r="FU194" s="304"/>
      <c r="FV194" s="304"/>
      <c r="FW194" s="304"/>
      <c r="FX194" s="304"/>
      <c r="FY194" s="304"/>
      <c r="FZ194" s="304"/>
      <c r="GA194" s="304"/>
      <c r="GB194" s="304"/>
      <c r="GC194" s="304"/>
      <c r="GD194" s="304"/>
      <c r="GE194" s="304"/>
      <c r="GF194" s="304"/>
      <c r="GG194" s="304"/>
      <c r="GH194" s="304"/>
      <c r="GI194" s="304"/>
      <c r="GJ194" s="304"/>
      <c r="GK194" s="304"/>
      <c r="GL194" s="304"/>
      <c r="GM194" s="304"/>
      <c r="GN194" s="304"/>
      <c r="GO194" s="304"/>
      <c r="GP194" s="304"/>
      <c r="GQ194" s="304"/>
      <c r="GR194" s="304"/>
      <c r="GS194" s="304"/>
      <c r="GT194" s="304"/>
      <c r="GU194" s="304"/>
      <c r="GV194" s="304"/>
      <c r="GW194" s="304"/>
      <c r="GX194" s="304"/>
      <c r="GY194" s="304"/>
      <c r="GZ194" s="304"/>
      <c r="HA194" s="304"/>
      <c r="HB194" s="304"/>
      <c r="HC194" s="304"/>
      <c r="HD194" s="304"/>
      <c r="HE194" s="304"/>
      <c r="HF194" s="304"/>
      <c r="HG194" s="304"/>
      <c r="HH194" s="304"/>
      <c r="HI194" s="304"/>
      <c r="HJ194" s="304"/>
      <c r="HK194" s="304"/>
      <c r="HL194" s="304"/>
      <c r="HM194" s="304"/>
      <c r="HN194" s="304"/>
      <c r="HO194" s="304"/>
      <c r="HP194" s="304"/>
      <c r="HQ194" s="304"/>
      <c r="HR194" s="304"/>
      <c r="HS194" s="304"/>
      <c r="HT194" s="304"/>
      <c r="HU194" s="304"/>
      <c r="HV194" s="304"/>
      <c r="HW194" s="304"/>
      <c r="HX194" s="304"/>
      <c r="HY194" s="304"/>
      <c r="HZ194" s="304"/>
      <c r="IA194" s="304"/>
      <c r="IB194" s="304"/>
      <c r="IC194" s="304"/>
      <c r="ID194" s="304"/>
      <c r="IE194" s="304"/>
      <c r="IF194" s="304"/>
      <c r="IG194" s="304"/>
      <c r="IH194" s="304"/>
      <c r="II194" s="304"/>
      <c r="IJ194" s="304"/>
      <c r="IK194" s="304"/>
      <c r="IL194" s="304"/>
    </row>
    <row r="195" spans="2:246" ht="24" customHeight="1" x14ac:dyDescent="0.2">
      <c r="B195" s="539"/>
      <c r="C195" s="540"/>
      <c r="D195" s="542"/>
      <c r="E195" s="516" t="s">
        <v>463</v>
      </c>
      <c r="F195" s="516" t="s">
        <v>464</v>
      </c>
      <c r="G195" s="542"/>
      <c r="T195" s="304"/>
    </row>
    <row r="196" spans="2:246" ht="24" customHeight="1" x14ac:dyDescent="0.2">
      <c r="B196" s="545" t="s">
        <v>174</v>
      </c>
      <c r="C196" s="546"/>
      <c r="D196" s="451" t="s">
        <v>32</v>
      </c>
      <c r="E196" s="489">
        <f>E24</f>
        <v>0</v>
      </c>
      <c r="F196" s="494">
        <f>F24</f>
        <v>6315981.0000000009</v>
      </c>
      <c r="G196" s="455">
        <v>-0.97494656807865632</v>
      </c>
      <c r="T196" s="304"/>
    </row>
    <row r="197" spans="2:246" ht="24" customHeight="1" x14ac:dyDescent="0.2">
      <c r="B197" s="533" t="s">
        <v>465</v>
      </c>
      <c r="C197" s="534"/>
      <c r="D197" s="452" t="s">
        <v>466</v>
      </c>
      <c r="E197" s="490">
        <f t="shared" ref="E197:F197" si="5">E25</f>
        <v>0</v>
      </c>
      <c r="F197" s="495">
        <f t="shared" si="5"/>
        <v>57.5</v>
      </c>
      <c r="G197" s="456">
        <v>-0.11686956521739134</v>
      </c>
      <c r="T197" s="304"/>
    </row>
    <row r="198" spans="2:246" ht="24" customHeight="1" x14ac:dyDescent="0.2">
      <c r="B198" s="517" t="s">
        <v>485</v>
      </c>
      <c r="C198" s="518"/>
      <c r="D198" s="452" t="s">
        <v>486</v>
      </c>
      <c r="E198" s="489" t="e">
        <f t="shared" ref="E198:F198" si="6">E26</f>
        <v>#DIV/0!</v>
      </c>
      <c r="F198" s="494">
        <f t="shared" si="6"/>
        <v>109843</v>
      </c>
      <c r="G198" s="456">
        <f t="shared" ref="G198:G200" si="7">G46</f>
        <v>0</v>
      </c>
      <c r="T198" s="304"/>
    </row>
    <row r="199" spans="2:246" ht="24" customHeight="1" x14ac:dyDescent="0.2">
      <c r="B199" s="533" t="s">
        <v>468</v>
      </c>
      <c r="C199" s="534"/>
      <c r="D199" s="452" t="s">
        <v>33</v>
      </c>
      <c r="E199" s="490">
        <f t="shared" ref="E199:F199" si="8">E27</f>
        <v>0</v>
      </c>
      <c r="F199" s="495">
        <f t="shared" si="8"/>
        <v>4906596.8379633678</v>
      </c>
      <c r="G199" s="456">
        <v>-0.88611495534409102</v>
      </c>
      <c r="T199" s="304"/>
    </row>
    <row r="200" spans="2:246" ht="24" customHeight="1" x14ac:dyDescent="0.2">
      <c r="B200" s="517" t="s">
        <v>487</v>
      </c>
      <c r="C200" s="518"/>
      <c r="D200" s="452" t="s">
        <v>488</v>
      </c>
      <c r="E200" s="490" t="e">
        <f t="shared" ref="E200:F200" si="9">E28</f>
        <v>#DIV/0!</v>
      </c>
      <c r="F200" s="495">
        <f t="shared" si="9"/>
        <v>44.669180903319898</v>
      </c>
      <c r="G200" s="456">
        <f t="shared" si="7"/>
        <v>0</v>
      </c>
      <c r="T200" s="304"/>
    </row>
    <row r="201" spans="2:246" ht="24" customHeight="1" x14ac:dyDescent="0.2">
      <c r="B201" s="533" t="s">
        <v>24</v>
      </c>
      <c r="C201" s="534"/>
      <c r="D201" s="453" t="s">
        <v>34</v>
      </c>
      <c r="E201" s="489">
        <f t="shared" ref="E201:F201" si="10">E29</f>
        <v>0</v>
      </c>
      <c r="F201" s="494">
        <f t="shared" si="10"/>
        <v>1032</v>
      </c>
      <c r="G201" s="456">
        <v>-0.9777131782945736</v>
      </c>
      <c r="T201" s="304"/>
    </row>
    <row r="202" spans="2:246" ht="24" customHeight="1" x14ac:dyDescent="0.2">
      <c r="B202" s="533" t="s">
        <v>179</v>
      </c>
      <c r="C202" s="534"/>
      <c r="D202" s="453" t="s">
        <v>34</v>
      </c>
      <c r="E202" s="489">
        <f t="shared" ref="E202:F202" si="11">E30</f>
        <v>0</v>
      </c>
      <c r="F202" s="494">
        <f t="shared" si="11"/>
        <v>929</v>
      </c>
      <c r="G202" s="456">
        <v>-0.9773950484391819</v>
      </c>
      <c r="T202" s="304"/>
    </row>
    <row r="203" spans="2:246" ht="24" customHeight="1" x14ac:dyDescent="0.2">
      <c r="B203" s="533" t="s">
        <v>175</v>
      </c>
      <c r="C203" s="534"/>
      <c r="D203" s="453" t="s">
        <v>170</v>
      </c>
      <c r="E203" s="491" t="e">
        <f t="shared" ref="E203:F203" si="12">E31</f>
        <v>#DIV/0!</v>
      </c>
      <c r="F203" s="496">
        <f t="shared" si="12"/>
        <v>9.7374031007751931</v>
      </c>
      <c r="G203" s="456">
        <v>-0.17842571400139307</v>
      </c>
    </row>
    <row r="204" spans="2:246" ht="24" customHeight="1" x14ac:dyDescent="0.2">
      <c r="B204" s="533" t="s">
        <v>176</v>
      </c>
      <c r="C204" s="534"/>
      <c r="D204" s="453" t="s">
        <v>35</v>
      </c>
      <c r="E204" s="489" t="e">
        <f t="shared" ref="E204:F204" si="13">E32</f>
        <v>#DIV/0!</v>
      </c>
      <c r="F204" s="494">
        <f t="shared" si="13"/>
        <v>5545.6691904880172</v>
      </c>
      <c r="G204" s="456">
        <v>4.0380574535390457</v>
      </c>
    </row>
    <row r="205" spans="2:246" ht="24" customHeight="1" x14ac:dyDescent="0.2">
      <c r="B205" s="533" t="s">
        <v>264</v>
      </c>
      <c r="C205" s="534"/>
      <c r="D205" s="453" t="s">
        <v>36</v>
      </c>
      <c r="E205" s="492" t="e">
        <f t="shared" ref="E205:F205" si="14">E33</f>
        <v>#DIV/0!</v>
      </c>
      <c r="F205" s="308">
        <f t="shared" si="14"/>
        <v>1.2259454364938285</v>
      </c>
      <c r="G205" s="456">
        <v>-0.78001122107113219</v>
      </c>
    </row>
    <row r="206" spans="2:246" ht="24" customHeight="1" x14ac:dyDescent="0.2">
      <c r="B206" s="533" t="s">
        <v>177</v>
      </c>
      <c r="C206" s="534"/>
      <c r="D206" s="453" t="s">
        <v>27</v>
      </c>
      <c r="E206" s="492" t="e">
        <f t="shared" ref="E206:F206" si="15">E34</f>
        <v>#DIV/0!</v>
      </c>
      <c r="F206" s="308" t="e">
        <f t="shared" si="15"/>
        <v>#DIV/0!</v>
      </c>
      <c r="G206" s="456">
        <v>0</v>
      </c>
    </row>
    <row r="207" spans="2:246" ht="24" customHeight="1" x14ac:dyDescent="0.2">
      <c r="B207" s="533" t="s">
        <v>178</v>
      </c>
      <c r="C207" s="534"/>
      <c r="D207" s="453" t="s">
        <v>37</v>
      </c>
      <c r="E207" s="492" t="e">
        <f>E35</f>
        <v>#DIV/0!</v>
      </c>
      <c r="F207" s="308" t="e">
        <f t="shared" ref="F207" si="16">F35</f>
        <v>#DIV/0!</v>
      </c>
      <c r="G207" s="456">
        <v>3.5456863975927817</v>
      </c>
    </row>
    <row r="208" spans="2:246" ht="24" customHeight="1" x14ac:dyDescent="0.2">
      <c r="B208" s="535" t="s">
        <v>452</v>
      </c>
      <c r="C208" s="536"/>
      <c r="D208" s="454" t="s">
        <v>453</v>
      </c>
      <c r="E208" s="493" t="e">
        <f t="shared" ref="E208:F208" si="17">E36</f>
        <v>#DIV/0!</v>
      </c>
      <c r="F208" s="450" t="e">
        <f t="shared" si="17"/>
        <v>#DIV/0!</v>
      </c>
      <c r="G208" s="457">
        <v>0</v>
      </c>
    </row>
    <row r="209" spans="2:246" s="100" customFormat="1" ht="24" customHeight="1" x14ac:dyDescent="0.2">
      <c r="D209" s="303"/>
      <c r="E209" s="303"/>
      <c r="F209" s="303"/>
      <c r="G209" s="303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7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  <c r="AX209" s="304"/>
      <c r="AY209" s="304"/>
      <c r="AZ209" s="304"/>
      <c r="BA209" s="304"/>
      <c r="BB209" s="304"/>
      <c r="BC209" s="304"/>
      <c r="BD209" s="304"/>
      <c r="BE209" s="304"/>
      <c r="BF209" s="304"/>
      <c r="BG209" s="304"/>
      <c r="BH209" s="304"/>
      <c r="BI209" s="304"/>
      <c r="BJ209" s="304"/>
      <c r="BK209" s="304"/>
      <c r="BL209" s="304"/>
      <c r="BM209" s="304"/>
      <c r="BN209" s="304"/>
      <c r="BO209" s="304"/>
      <c r="BP209" s="304"/>
      <c r="BQ209" s="304"/>
      <c r="BR209" s="304"/>
      <c r="BS209" s="304"/>
      <c r="BT209" s="304"/>
      <c r="BU209" s="304"/>
      <c r="BV209" s="304"/>
      <c r="BW209" s="304"/>
      <c r="BX209" s="304"/>
      <c r="BY209" s="304"/>
      <c r="BZ209" s="304"/>
      <c r="CA209" s="304"/>
      <c r="CB209" s="304"/>
      <c r="CC209" s="304"/>
      <c r="CD209" s="304"/>
      <c r="CE209" s="304"/>
      <c r="CF209" s="304"/>
      <c r="CG209" s="304"/>
      <c r="CH209" s="304"/>
      <c r="CI209" s="304"/>
      <c r="CJ209" s="304"/>
      <c r="CK209" s="304"/>
      <c r="CL209" s="304"/>
      <c r="CM209" s="304"/>
      <c r="CN209" s="304"/>
      <c r="CO209" s="304"/>
      <c r="CP209" s="304"/>
      <c r="CQ209" s="304"/>
      <c r="CR209" s="304"/>
      <c r="CS209" s="304"/>
      <c r="CT209" s="304"/>
      <c r="CU209" s="304"/>
      <c r="CV209" s="304"/>
      <c r="CW209" s="304"/>
      <c r="CX209" s="304"/>
      <c r="CY209" s="304"/>
      <c r="CZ209" s="304"/>
      <c r="DA209" s="304"/>
      <c r="DB209" s="304"/>
      <c r="DC209" s="304"/>
      <c r="DD209" s="304"/>
      <c r="DE209" s="304"/>
      <c r="DF209" s="304"/>
      <c r="DG209" s="304"/>
      <c r="DH209" s="304"/>
      <c r="DI209" s="304"/>
      <c r="DJ209" s="304"/>
      <c r="DK209" s="304"/>
      <c r="DL209" s="304"/>
      <c r="DM209" s="304"/>
      <c r="DN209" s="304"/>
      <c r="DO209" s="304"/>
      <c r="DP209" s="304"/>
      <c r="DQ209" s="304"/>
      <c r="DR209" s="304"/>
      <c r="DS209" s="304"/>
      <c r="DT209" s="304"/>
      <c r="DU209" s="304"/>
      <c r="DV209" s="304"/>
      <c r="DW209" s="304"/>
      <c r="DX209" s="304"/>
      <c r="DY209" s="304"/>
      <c r="DZ209" s="304"/>
      <c r="EA209" s="304"/>
      <c r="EB209" s="304"/>
      <c r="EC209" s="304"/>
      <c r="ED209" s="304"/>
      <c r="EE209" s="304"/>
      <c r="EF209" s="304"/>
      <c r="EG209" s="304"/>
      <c r="EH209" s="304"/>
      <c r="EI209" s="304"/>
      <c r="EJ209" s="304"/>
      <c r="EK209" s="304"/>
      <c r="EL209" s="304"/>
      <c r="EM209" s="304"/>
      <c r="EN209" s="304"/>
      <c r="EO209" s="304"/>
      <c r="EP209" s="304"/>
      <c r="EQ209" s="304"/>
      <c r="ER209" s="304"/>
      <c r="ES209" s="304"/>
      <c r="ET209" s="304"/>
      <c r="EU209" s="304"/>
      <c r="EV209" s="304"/>
      <c r="EW209" s="304"/>
      <c r="EX209" s="304"/>
      <c r="EY209" s="304"/>
      <c r="EZ209" s="304"/>
      <c r="FA209" s="304"/>
      <c r="FB209" s="304"/>
      <c r="FC209" s="304"/>
      <c r="FD209" s="304"/>
      <c r="FE209" s="304"/>
      <c r="FF209" s="304"/>
      <c r="FG209" s="304"/>
      <c r="FH209" s="304"/>
      <c r="FI209" s="304"/>
      <c r="FJ209" s="304"/>
      <c r="FK209" s="304"/>
      <c r="FL209" s="304"/>
      <c r="FM209" s="304"/>
      <c r="FN209" s="304"/>
      <c r="FO209" s="304"/>
      <c r="FP209" s="304"/>
      <c r="FQ209" s="304"/>
      <c r="FR209" s="304"/>
      <c r="FS209" s="304"/>
      <c r="FT209" s="304"/>
      <c r="FU209" s="304"/>
      <c r="FV209" s="304"/>
      <c r="FW209" s="304"/>
      <c r="FX209" s="304"/>
      <c r="FY209" s="304"/>
      <c r="FZ209" s="304"/>
      <c r="GA209" s="304"/>
      <c r="GB209" s="304"/>
      <c r="GC209" s="304"/>
      <c r="GD209" s="304"/>
      <c r="GE209" s="304"/>
      <c r="GF209" s="304"/>
      <c r="GG209" s="304"/>
      <c r="GH209" s="304"/>
      <c r="GI209" s="304"/>
      <c r="GJ209" s="304"/>
      <c r="GK209" s="304"/>
      <c r="GL209" s="304"/>
      <c r="GM209" s="304"/>
      <c r="GN209" s="304"/>
      <c r="GO209" s="304"/>
      <c r="GP209" s="304"/>
      <c r="GQ209" s="304"/>
      <c r="GR209" s="304"/>
      <c r="GS209" s="304"/>
      <c r="GT209" s="304"/>
      <c r="GU209" s="304"/>
      <c r="GV209" s="304"/>
      <c r="GW209" s="304"/>
      <c r="GX209" s="304"/>
      <c r="GY209" s="304"/>
      <c r="GZ209" s="304"/>
      <c r="HA209" s="304"/>
      <c r="HB209" s="304"/>
      <c r="HC209" s="304"/>
      <c r="HD209" s="304"/>
      <c r="HE209" s="304"/>
      <c r="HF209" s="304"/>
      <c r="HG209" s="304"/>
      <c r="HH209" s="304"/>
      <c r="HI209" s="304"/>
      <c r="HJ209" s="304"/>
      <c r="HK209" s="304"/>
      <c r="HL209" s="304"/>
      <c r="HM209" s="304"/>
      <c r="HN209" s="304"/>
      <c r="HO209" s="304"/>
      <c r="HP209" s="304"/>
      <c r="HQ209" s="304"/>
      <c r="HR209" s="304"/>
      <c r="HS209" s="304"/>
      <c r="HT209" s="304"/>
      <c r="HU209" s="304"/>
      <c r="HV209" s="304"/>
      <c r="HW209" s="304"/>
      <c r="HX209" s="304"/>
      <c r="HY209" s="304"/>
      <c r="HZ209" s="304"/>
      <c r="IA209" s="304"/>
      <c r="IB209" s="304"/>
      <c r="IC209" s="304"/>
      <c r="ID209" s="304"/>
      <c r="IE209" s="304"/>
      <c r="IF209" s="304"/>
      <c r="IG209" s="304"/>
      <c r="IH209" s="304"/>
      <c r="II209" s="304"/>
      <c r="IJ209" s="304"/>
      <c r="IK209" s="304"/>
      <c r="IL209" s="304"/>
    </row>
    <row r="210" spans="2:246" s="100" customFormat="1" ht="24" customHeight="1" x14ac:dyDescent="0.2">
      <c r="B210" s="218" t="s">
        <v>490</v>
      </c>
      <c r="D210" s="303"/>
      <c r="E210" s="303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7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  <c r="AX210" s="304"/>
      <c r="AY210" s="304"/>
      <c r="AZ210" s="304"/>
      <c r="BA210" s="304"/>
      <c r="BB210" s="304"/>
      <c r="BC210" s="304"/>
      <c r="BD210" s="304"/>
      <c r="BE210" s="304"/>
      <c r="BF210" s="304"/>
      <c r="BG210" s="304"/>
      <c r="BH210" s="304"/>
      <c r="BI210" s="304"/>
      <c r="BJ210" s="304"/>
      <c r="BK210" s="304"/>
      <c r="BL210" s="304"/>
      <c r="BM210" s="304"/>
      <c r="BN210" s="304"/>
      <c r="BO210" s="304"/>
      <c r="BP210" s="304"/>
      <c r="BQ210" s="304"/>
      <c r="BR210" s="304"/>
      <c r="BS210" s="304"/>
      <c r="BT210" s="304"/>
      <c r="BU210" s="304"/>
      <c r="BV210" s="304"/>
      <c r="BW210" s="304"/>
      <c r="BX210" s="304"/>
      <c r="BY210" s="304"/>
      <c r="BZ210" s="304"/>
      <c r="CA210" s="304"/>
      <c r="CB210" s="304"/>
      <c r="CC210" s="304"/>
      <c r="CD210" s="304"/>
      <c r="CE210" s="304"/>
      <c r="CF210" s="304"/>
      <c r="CG210" s="304"/>
      <c r="CH210" s="304"/>
      <c r="CI210" s="304"/>
      <c r="CJ210" s="304"/>
      <c r="CK210" s="304"/>
      <c r="CL210" s="304"/>
      <c r="CM210" s="304"/>
      <c r="CN210" s="304"/>
      <c r="CO210" s="304"/>
      <c r="CP210" s="304"/>
      <c r="CQ210" s="304"/>
      <c r="CR210" s="304"/>
      <c r="CS210" s="304"/>
      <c r="CT210" s="304"/>
      <c r="CU210" s="304"/>
      <c r="CV210" s="304"/>
      <c r="CW210" s="304"/>
      <c r="CX210" s="304"/>
      <c r="CY210" s="304"/>
      <c r="CZ210" s="304"/>
      <c r="DA210" s="304"/>
      <c r="DB210" s="304"/>
      <c r="DC210" s="304"/>
      <c r="DD210" s="304"/>
      <c r="DE210" s="304"/>
      <c r="DF210" s="304"/>
      <c r="DG210" s="304"/>
      <c r="DH210" s="304"/>
      <c r="DI210" s="304"/>
      <c r="DJ210" s="304"/>
      <c r="DK210" s="304"/>
      <c r="DL210" s="304"/>
      <c r="DM210" s="304"/>
      <c r="DN210" s="304"/>
      <c r="DO210" s="304"/>
      <c r="DP210" s="304"/>
      <c r="DQ210" s="304"/>
      <c r="DR210" s="304"/>
      <c r="DS210" s="304"/>
      <c r="DT210" s="304"/>
      <c r="DU210" s="304"/>
      <c r="DV210" s="304"/>
      <c r="DW210" s="304"/>
      <c r="DX210" s="304"/>
      <c r="DY210" s="304"/>
      <c r="DZ210" s="304"/>
      <c r="EA210" s="304"/>
      <c r="EB210" s="304"/>
      <c r="EC210" s="304"/>
      <c r="ED210" s="304"/>
      <c r="EE210" s="304"/>
      <c r="EF210" s="304"/>
      <c r="EG210" s="304"/>
      <c r="EH210" s="304"/>
      <c r="EI210" s="304"/>
      <c r="EJ210" s="304"/>
      <c r="EK210" s="304"/>
      <c r="EL210" s="304"/>
      <c r="EM210" s="304"/>
      <c r="EN210" s="304"/>
      <c r="EO210" s="304"/>
      <c r="EP210" s="304"/>
      <c r="EQ210" s="304"/>
      <c r="ER210" s="304"/>
      <c r="ES210" s="304"/>
      <c r="ET210" s="304"/>
      <c r="EU210" s="304"/>
      <c r="EV210" s="304"/>
      <c r="EW210" s="304"/>
      <c r="EX210" s="304"/>
      <c r="EY210" s="304"/>
      <c r="EZ210" s="304"/>
      <c r="FA210" s="304"/>
      <c r="FB210" s="304"/>
      <c r="FC210" s="304"/>
      <c r="FD210" s="304"/>
      <c r="FE210" s="304"/>
      <c r="FF210" s="304"/>
      <c r="FG210" s="304"/>
      <c r="FH210" s="304"/>
      <c r="FI210" s="304"/>
      <c r="FJ210" s="304"/>
      <c r="FK210" s="304"/>
      <c r="FL210" s="304"/>
      <c r="FM210" s="304"/>
      <c r="FN210" s="304"/>
      <c r="FO210" s="304"/>
      <c r="FP210" s="304"/>
      <c r="FQ210" s="304"/>
      <c r="FR210" s="304"/>
      <c r="FS210" s="304"/>
      <c r="FT210" s="304"/>
      <c r="FU210" s="304"/>
      <c r="FV210" s="304"/>
      <c r="FW210" s="304"/>
      <c r="FX210" s="304"/>
      <c r="FY210" s="304"/>
      <c r="FZ210" s="304"/>
      <c r="GA210" s="304"/>
      <c r="GB210" s="304"/>
      <c r="GC210" s="304"/>
      <c r="GD210" s="304"/>
      <c r="GE210" s="304"/>
      <c r="GF210" s="304"/>
      <c r="GG210" s="304"/>
      <c r="GH210" s="304"/>
      <c r="GI210" s="304"/>
      <c r="GJ210" s="304"/>
      <c r="GK210" s="304"/>
      <c r="GL210" s="304"/>
      <c r="GM210" s="304"/>
      <c r="GN210" s="304"/>
      <c r="GO210" s="304"/>
      <c r="GP210" s="304"/>
      <c r="GQ210" s="304"/>
      <c r="GR210" s="304"/>
      <c r="GS210" s="304"/>
      <c r="GT210" s="304"/>
      <c r="GU210" s="304"/>
      <c r="GV210" s="304"/>
      <c r="GW210" s="304"/>
      <c r="GX210" s="304"/>
      <c r="GY210" s="304"/>
      <c r="GZ210" s="304"/>
      <c r="HA210" s="304"/>
      <c r="HB210" s="304"/>
      <c r="HC210" s="304"/>
      <c r="HD210" s="304"/>
      <c r="HE210" s="304"/>
      <c r="HF210" s="304"/>
      <c r="HG210" s="304"/>
      <c r="HH210" s="304"/>
      <c r="HI210" s="304"/>
      <c r="HJ210" s="304"/>
      <c r="HK210" s="304"/>
      <c r="HL210" s="304"/>
      <c r="HM210" s="304"/>
      <c r="HN210" s="304"/>
      <c r="HO210" s="304"/>
      <c r="HP210" s="304"/>
      <c r="HQ210" s="304"/>
      <c r="HR210" s="304"/>
      <c r="HS210" s="304"/>
      <c r="HT210" s="304"/>
      <c r="HU210" s="304"/>
      <c r="HV210" s="304"/>
      <c r="HW210" s="304"/>
      <c r="HX210" s="304"/>
      <c r="HY210" s="304"/>
      <c r="HZ210" s="304"/>
      <c r="IA210" s="304"/>
      <c r="IB210" s="304"/>
      <c r="IC210" s="304"/>
      <c r="ID210" s="304"/>
      <c r="IE210" s="304"/>
      <c r="IF210" s="304"/>
      <c r="IG210" s="304"/>
      <c r="IH210" s="304"/>
      <c r="II210" s="304"/>
      <c r="IJ210" s="304"/>
      <c r="IK210" s="304"/>
      <c r="IL210" s="304"/>
    </row>
    <row r="211" spans="2:246" s="100" customFormat="1" ht="24" customHeight="1" x14ac:dyDescent="0.2">
      <c r="B211" s="567" t="s">
        <v>171</v>
      </c>
      <c r="C211" s="567"/>
      <c r="D211" s="567"/>
      <c r="E211" s="519">
        <v>13.577265115908652</v>
      </c>
      <c r="F211" s="566" t="s">
        <v>290</v>
      </c>
      <c r="G211" s="566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7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  <c r="AV211" s="304"/>
      <c r="AW211" s="304"/>
      <c r="AX211" s="304"/>
      <c r="AY211" s="304"/>
      <c r="AZ211" s="304"/>
      <c r="BA211" s="304"/>
      <c r="BB211" s="304"/>
      <c r="BC211" s="304"/>
      <c r="BD211" s="304"/>
      <c r="BE211" s="304"/>
      <c r="BF211" s="304"/>
      <c r="BG211" s="304"/>
      <c r="BH211" s="304"/>
      <c r="BI211" s="304"/>
      <c r="BJ211" s="304"/>
      <c r="BK211" s="304"/>
      <c r="BL211" s="304"/>
      <c r="BM211" s="304"/>
      <c r="BN211" s="304"/>
      <c r="BO211" s="304"/>
      <c r="BP211" s="304"/>
      <c r="BQ211" s="304"/>
      <c r="BR211" s="304"/>
      <c r="BS211" s="304"/>
      <c r="BT211" s="304"/>
      <c r="BU211" s="304"/>
      <c r="BV211" s="304"/>
      <c r="BW211" s="304"/>
      <c r="BX211" s="304"/>
      <c r="BY211" s="304"/>
      <c r="BZ211" s="304"/>
      <c r="CA211" s="304"/>
      <c r="CB211" s="304"/>
      <c r="CC211" s="304"/>
      <c r="CD211" s="304"/>
      <c r="CE211" s="304"/>
      <c r="CF211" s="304"/>
      <c r="CG211" s="304"/>
      <c r="CH211" s="304"/>
      <c r="CI211" s="304"/>
      <c r="CJ211" s="304"/>
      <c r="CK211" s="304"/>
      <c r="CL211" s="304"/>
      <c r="CM211" s="304"/>
      <c r="CN211" s="304"/>
      <c r="CO211" s="304"/>
      <c r="CP211" s="304"/>
      <c r="CQ211" s="304"/>
      <c r="CR211" s="304"/>
      <c r="CS211" s="304"/>
      <c r="CT211" s="304"/>
      <c r="CU211" s="304"/>
      <c r="CV211" s="304"/>
      <c r="CW211" s="304"/>
      <c r="CX211" s="304"/>
      <c r="CY211" s="304"/>
      <c r="CZ211" s="304"/>
      <c r="DA211" s="304"/>
      <c r="DB211" s="304"/>
      <c r="DC211" s="304"/>
      <c r="DD211" s="304"/>
      <c r="DE211" s="304"/>
      <c r="DF211" s="304"/>
      <c r="DG211" s="304"/>
      <c r="DH211" s="304"/>
      <c r="DI211" s="304"/>
      <c r="DJ211" s="304"/>
      <c r="DK211" s="304"/>
      <c r="DL211" s="304"/>
      <c r="DM211" s="304"/>
      <c r="DN211" s="304"/>
      <c r="DO211" s="304"/>
      <c r="DP211" s="304"/>
      <c r="DQ211" s="304"/>
      <c r="DR211" s="304"/>
      <c r="DS211" s="304"/>
      <c r="DT211" s="304"/>
      <c r="DU211" s="304"/>
      <c r="DV211" s="304"/>
      <c r="DW211" s="304"/>
      <c r="DX211" s="304"/>
      <c r="DY211" s="304"/>
      <c r="DZ211" s="304"/>
      <c r="EA211" s="304"/>
      <c r="EB211" s="304"/>
      <c r="EC211" s="304"/>
      <c r="ED211" s="304"/>
      <c r="EE211" s="304"/>
      <c r="EF211" s="304"/>
      <c r="EG211" s="304"/>
      <c r="EH211" s="304"/>
      <c r="EI211" s="304"/>
      <c r="EJ211" s="304"/>
      <c r="EK211" s="304"/>
      <c r="EL211" s="304"/>
      <c r="EM211" s="304"/>
      <c r="EN211" s="304"/>
      <c r="EO211" s="304"/>
      <c r="EP211" s="304"/>
      <c r="EQ211" s="304"/>
      <c r="ER211" s="304"/>
      <c r="ES211" s="304"/>
      <c r="ET211" s="304"/>
      <c r="EU211" s="304"/>
      <c r="EV211" s="304"/>
      <c r="EW211" s="304"/>
      <c r="EX211" s="304"/>
      <c r="EY211" s="304"/>
      <c r="EZ211" s="304"/>
      <c r="FA211" s="304"/>
      <c r="FB211" s="304"/>
      <c r="FC211" s="304"/>
      <c r="FD211" s="304"/>
      <c r="FE211" s="304"/>
      <c r="FF211" s="304"/>
      <c r="FG211" s="304"/>
      <c r="FH211" s="304"/>
      <c r="FI211" s="304"/>
      <c r="FJ211" s="304"/>
      <c r="FK211" s="304"/>
      <c r="FL211" s="304"/>
      <c r="FM211" s="304"/>
      <c r="FN211" s="304"/>
      <c r="FO211" s="304"/>
      <c r="FP211" s="304"/>
      <c r="FQ211" s="304"/>
      <c r="FR211" s="304"/>
      <c r="FS211" s="304"/>
      <c r="FT211" s="304"/>
      <c r="FU211" s="304"/>
      <c r="FV211" s="304"/>
      <c r="FW211" s="304"/>
      <c r="FX211" s="304"/>
      <c r="FY211" s="304"/>
      <c r="FZ211" s="304"/>
      <c r="GA211" s="304"/>
      <c r="GB211" s="304"/>
      <c r="GC211" s="304"/>
      <c r="GD211" s="304"/>
      <c r="GE211" s="304"/>
      <c r="GF211" s="304"/>
      <c r="GG211" s="304"/>
      <c r="GH211" s="304"/>
      <c r="GI211" s="304"/>
      <c r="GJ211" s="304"/>
      <c r="GK211" s="304"/>
      <c r="GL211" s="304"/>
      <c r="GM211" s="304"/>
      <c r="GN211" s="304"/>
      <c r="GO211" s="304"/>
      <c r="GP211" s="304"/>
      <c r="GQ211" s="304"/>
      <c r="GR211" s="304"/>
      <c r="GS211" s="304"/>
      <c r="GT211" s="304"/>
      <c r="GU211" s="304"/>
      <c r="GV211" s="304"/>
      <c r="GW211" s="304"/>
      <c r="GX211" s="304"/>
      <c r="GY211" s="304"/>
      <c r="GZ211" s="304"/>
      <c r="HA211" s="304"/>
      <c r="HB211" s="304"/>
      <c r="HC211" s="304"/>
      <c r="HD211" s="304"/>
      <c r="HE211" s="304"/>
      <c r="HF211" s="304"/>
      <c r="HG211" s="304"/>
      <c r="HH211" s="304"/>
      <c r="HI211" s="304"/>
      <c r="HJ211" s="304"/>
      <c r="HK211" s="304"/>
      <c r="HL211" s="304"/>
      <c r="HM211" s="304"/>
      <c r="HN211" s="304"/>
      <c r="HO211" s="304"/>
      <c r="HP211" s="304"/>
      <c r="HQ211" s="304"/>
      <c r="HR211" s="304"/>
      <c r="HS211" s="304"/>
      <c r="HT211" s="304"/>
      <c r="HU211" s="304"/>
      <c r="HV211" s="304"/>
      <c r="HW211" s="304"/>
      <c r="HX211" s="304"/>
      <c r="HY211" s="304"/>
      <c r="HZ211" s="304"/>
      <c r="IA211" s="304"/>
      <c r="IB211" s="304"/>
      <c r="IC211" s="304"/>
      <c r="ID211" s="304"/>
      <c r="IE211" s="304"/>
      <c r="IF211" s="304"/>
      <c r="IG211" s="304"/>
      <c r="IH211" s="304"/>
      <c r="II211" s="304"/>
      <c r="IJ211" s="304"/>
      <c r="IK211" s="304"/>
      <c r="IL211" s="304"/>
    </row>
    <row r="212" spans="2:246" s="100" customFormat="1" ht="24" customHeight="1" x14ac:dyDescent="0.2">
      <c r="B212" s="567" t="s">
        <v>172</v>
      </c>
      <c r="C212" s="567"/>
      <c r="D212" s="567"/>
      <c r="E212" s="519">
        <v>13.019333471187466</v>
      </c>
      <c r="F212" s="566" t="s">
        <v>290</v>
      </c>
      <c r="G212" s="566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7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  <c r="AV212" s="304"/>
      <c r="AW212" s="304"/>
      <c r="AX212" s="304"/>
      <c r="AY212" s="304"/>
      <c r="AZ212" s="304"/>
      <c r="BA212" s="304"/>
      <c r="BB212" s="304"/>
      <c r="BC212" s="304"/>
      <c r="BD212" s="304"/>
      <c r="BE212" s="304"/>
      <c r="BF212" s="304"/>
      <c r="BG212" s="304"/>
      <c r="BH212" s="304"/>
      <c r="BI212" s="304"/>
      <c r="BJ212" s="304"/>
      <c r="BK212" s="304"/>
      <c r="BL212" s="304"/>
      <c r="BM212" s="304"/>
      <c r="BN212" s="304"/>
      <c r="BO212" s="304"/>
      <c r="BP212" s="304"/>
      <c r="BQ212" s="304"/>
      <c r="BR212" s="304"/>
      <c r="BS212" s="304"/>
      <c r="BT212" s="304"/>
      <c r="BU212" s="304"/>
      <c r="BV212" s="304"/>
      <c r="BW212" s="304"/>
      <c r="BX212" s="304"/>
      <c r="BY212" s="304"/>
      <c r="BZ212" s="304"/>
      <c r="CA212" s="304"/>
      <c r="CB212" s="304"/>
      <c r="CC212" s="304"/>
      <c r="CD212" s="304"/>
      <c r="CE212" s="304"/>
      <c r="CF212" s="304"/>
      <c r="CG212" s="304"/>
      <c r="CH212" s="304"/>
      <c r="CI212" s="304"/>
      <c r="CJ212" s="304"/>
      <c r="CK212" s="304"/>
      <c r="CL212" s="304"/>
      <c r="CM212" s="304"/>
      <c r="CN212" s="304"/>
      <c r="CO212" s="304"/>
      <c r="CP212" s="304"/>
      <c r="CQ212" s="304"/>
      <c r="CR212" s="304"/>
      <c r="CS212" s="304"/>
      <c r="CT212" s="304"/>
      <c r="CU212" s="304"/>
      <c r="CV212" s="304"/>
      <c r="CW212" s="304"/>
      <c r="CX212" s="304"/>
      <c r="CY212" s="304"/>
      <c r="CZ212" s="304"/>
      <c r="DA212" s="304"/>
      <c r="DB212" s="304"/>
      <c r="DC212" s="304"/>
      <c r="DD212" s="304"/>
      <c r="DE212" s="304"/>
      <c r="DF212" s="304"/>
      <c r="DG212" s="304"/>
      <c r="DH212" s="304"/>
      <c r="DI212" s="304"/>
      <c r="DJ212" s="304"/>
      <c r="DK212" s="304"/>
      <c r="DL212" s="304"/>
      <c r="DM212" s="304"/>
      <c r="DN212" s="304"/>
      <c r="DO212" s="304"/>
      <c r="DP212" s="304"/>
      <c r="DQ212" s="304"/>
      <c r="DR212" s="304"/>
      <c r="DS212" s="304"/>
      <c r="DT212" s="304"/>
      <c r="DU212" s="304"/>
      <c r="DV212" s="304"/>
      <c r="DW212" s="304"/>
      <c r="DX212" s="304"/>
      <c r="DY212" s="304"/>
      <c r="DZ212" s="304"/>
      <c r="EA212" s="304"/>
      <c r="EB212" s="304"/>
      <c r="EC212" s="304"/>
      <c r="ED212" s="304"/>
      <c r="EE212" s="304"/>
      <c r="EF212" s="304"/>
      <c r="EG212" s="304"/>
      <c r="EH212" s="304"/>
      <c r="EI212" s="304"/>
      <c r="EJ212" s="304"/>
      <c r="EK212" s="304"/>
      <c r="EL212" s="304"/>
      <c r="EM212" s="304"/>
      <c r="EN212" s="304"/>
      <c r="EO212" s="304"/>
      <c r="EP212" s="304"/>
      <c r="EQ212" s="304"/>
      <c r="ER212" s="304"/>
      <c r="ES212" s="304"/>
      <c r="ET212" s="304"/>
      <c r="EU212" s="304"/>
      <c r="EV212" s="304"/>
      <c r="EW212" s="304"/>
      <c r="EX212" s="304"/>
      <c r="EY212" s="304"/>
      <c r="EZ212" s="304"/>
      <c r="FA212" s="304"/>
      <c r="FB212" s="304"/>
      <c r="FC212" s="304"/>
      <c r="FD212" s="304"/>
      <c r="FE212" s="304"/>
      <c r="FF212" s="304"/>
      <c r="FG212" s="304"/>
      <c r="FH212" s="304"/>
      <c r="FI212" s="304"/>
      <c r="FJ212" s="304"/>
      <c r="FK212" s="304"/>
      <c r="FL212" s="304"/>
      <c r="FM212" s="304"/>
      <c r="FN212" s="304"/>
      <c r="FO212" s="304"/>
      <c r="FP212" s="304"/>
      <c r="FQ212" s="304"/>
      <c r="FR212" s="304"/>
      <c r="FS212" s="304"/>
      <c r="FT212" s="304"/>
      <c r="FU212" s="304"/>
      <c r="FV212" s="304"/>
      <c r="FW212" s="304"/>
      <c r="FX212" s="304"/>
      <c r="FY212" s="304"/>
      <c r="FZ212" s="304"/>
      <c r="GA212" s="304"/>
      <c r="GB212" s="304"/>
      <c r="GC212" s="304"/>
      <c r="GD212" s="304"/>
      <c r="GE212" s="304"/>
      <c r="GF212" s="304"/>
      <c r="GG212" s="304"/>
      <c r="GH212" s="304"/>
      <c r="GI212" s="304"/>
      <c r="GJ212" s="304"/>
      <c r="GK212" s="304"/>
      <c r="GL212" s="304"/>
      <c r="GM212" s="304"/>
      <c r="GN212" s="304"/>
      <c r="GO212" s="304"/>
      <c r="GP212" s="304"/>
      <c r="GQ212" s="304"/>
      <c r="GR212" s="304"/>
      <c r="GS212" s="304"/>
      <c r="GT212" s="304"/>
      <c r="GU212" s="304"/>
      <c r="GV212" s="304"/>
      <c r="GW212" s="304"/>
      <c r="GX212" s="304"/>
      <c r="GY212" s="304"/>
      <c r="GZ212" s="304"/>
      <c r="HA212" s="304"/>
      <c r="HB212" s="304"/>
      <c r="HC212" s="304"/>
      <c r="HD212" s="304"/>
      <c r="HE212" s="304"/>
      <c r="HF212" s="304"/>
      <c r="HG212" s="304"/>
      <c r="HH212" s="304"/>
      <c r="HI212" s="304"/>
      <c r="HJ212" s="304"/>
      <c r="HK212" s="304"/>
      <c r="HL212" s="304"/>
      <c r="HM212" s="304"/>
      <c r="HN212" s="304"/>
      <c r="HO212" s="304"/>
      <c r="HP212" s="304"/>
      <c r="HQ212" s="304"/>
      <c r="HR212" s="304"/>
      <c r="HS212" s="304"/>
      <c r="HT212" s="304"/>
      <c r="HU212" s="304"/>
      <c r="HV212" s="304"/>
      <c r="HW212" s="304"/>
      <c r="HX212" s="304"/>
      <c r="HY212" s="304"/>
      <c r="HZ212" s="304"/>
      <c r="IA212" s="304"/>
      <c r="IB212" s="304"/>
      <c r="IC212" s="304"/>
      <c r="ID212" s="304"/>
      <c r="IE212" s="304"/>
      <c r="IF212" s="304"/>
      <c r="IG212" s="304"/>
      <c r="IH212" s="304"/>
      <c r="II212" s="304"/>
      <c r="IJ212" s="304"/>
      <c r="IK212" s="304"/>
      <c r="IL212" s="304"/>
    </row>
    <row r="213" spans="2:246" s="100" customFormat="1" ht="24" customHeight="1" x14ac:dyDescent="0.2">
      <c r="B213" s="567" t="s">
        <v>13</v>
      </c>
      <c r="C213" s="567"/>
      <c r="D213" s="567"/>
      <c r="E213" s="519">
        <v>0.56517904869683677</v>
      </c>
      <c r="F213" s="566" t="s">
        <v>451</v>
      </c>
      <c r="G213" s="566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7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  <c r="AV213" s="304"/>
      <c r="AW213" s="304"/>
      <c r="AX213" s="304"/>
      <c r="AY213" s="304"/>
      <c r="AZ213" s="304"/>
      <c r="BA213" s="304"/>
      <c r="BB213" s="304"/>
      <c r="BC213" s="304"/>
      <c r="BD213" s="304"/>
      <c r="BE213" s="304"/>
      <c r="BF213" s="304"/>
      <c r="BG213" s="304"/>
      <c r="BH213" s="304"/>
      <c r="BI213" s="304"/>
      <c r="BJ213" s="304"/>
      <c r="BK213" s="304"/>
      <c r="BL213" s="304"/>
      <c r="BM213" s="304"/>
      <c r="BN213" s="304"/>
      <c r="BO213" s="304"/>
      <c r="BP213" s="304"/>
      <c r="BQ213" s="304"/>
      <c r="BR213" s="304"/>
      <c r="BS213" s="304"/>
      <c r="BT213" s="304"/>
      <c r="BU213" s="304"/>
      <c r="BV213" s="304"/>
      <c r="BW213" s="304"/>
      <c r="BX213" s="304"/>
      <c r="BY213" s="304"/>
      <c r="BZ213" s="304"/>
      <c r="CA213" s="304"/>
      <c r="CB213" s="304"/>
      <c r="CC213" s="304"/>
      <c r="CD213" s="304"/>
      <c r="CE213" s="304"/>
      <c r="CF213" s="304"/>
      <c r="CG213" s="304"/>
      <c r="CH213" s="304"/>
      <c r="CI213" s="304"/>
      <c r="CJ213" s="304"/>
      <c r="CK213" s="304"/>
      <c r="CL213" s="304"/>
      <c r="CM213" s="304"/>
      <c r="CN213" s="304"/>
      <c r="CO213" s="304"/>
      <c r="CP213" s="304"/>
      <c r="CQ213" s="304"/>
      <c r="CR213" s="304"/>
      <c r="CS213" s="304"/>
      <c r="CT213" s="304"/>
      <c r="CU213" s="304"/>
      <c r="CV213" s="304"/>
      <c r="CW213" s="304"/>
      <c r="CX213" s="304"/>
      <c r="CY213" s="304"/>
      <c r="CZ213" s="304"/>
      <c r="DA213" s="304"/>
      <c r="DB213" s="304"/>
      <c r="DC213" s="304"/>
      <c r="DD213" s="304"/>
      <c r="DE213" s="304"/>
      <c r="DF213" s="304"/>
      <c r="DG213" s="304"/>
      <c r="DH213" s="304"/>
      <c r="DI213" s="304"/>
      <c r="DJ213" s="304"/>
      <c r="DK213" s="304"/>
      <c r="DL213" s="304"/>
      <c r="DM213" s="304"/>
      <c r="DN213" s="304"/>
      <c r="DO213" s="304"/>
      <c r="DP213" s="304"/>
      <c r="DQ213" s="304"/>
      <c r="DR213" s="304"/>
      <c r="DS213" s="304"/>
      <c r="DT213" s="304"/>
      <c r="DU213" s="304"/>
      <c r="DV213" s="304"/>
      <c r="DW213" s="304"/>
      <c r="DX213" s="304"/>
      <c r="DY213" s="304"/>
      <c r="DZ213" s="304"/>
      <c r="EA213" s="304"/>
      <c r="EB213" s="304"/>
      <c r="EC213" s="304"/>
      <c r="ED213" s="304"/>
      <c r="EE213" s="304"/>
      <c r="EF213" s="304"/>
      <c r="EG213" s="304"/>
      <c r="EH213" s="304"/>
      <c r="EI213" s="304"/>
      <c r="EJ213" s="304"/>
      <c r="EK213" s="304"/>
      <c r="EL213" s="304"/>
      <c r="EM213" s="304"/>
      <c r="EN213" s="304"/>
      <c r="EO213" s="304"/>
      <c r="EP213" s="304"/>
      <c r="EQ213" s="304"/>
      <c r="ER213" s="304"/>
      <c r="ES213" s="304"/>
      <c r="ET213" s="304"/>
      <c r="EU213" s="304"/>
      <c r="EV213" s="304"/>
      <c r="EW213" s="304"/>
      <c r="EX213" s="304"/>
      <c r="EY213" s="304"/>
      <c r="EZ213" s="304"/>
      <c r="FA213" s="304"/>
      <c r="FB213" s="304"/>
      <c r="FC213" s="304"/>
      <c r="FD213" s="304"/>
      <c r="FE213" s="304"/>
      <c r="FF213" s="304"/>
      <c r="FG213" s="304"/>
      <c r="FH213" s="304"/>
      <c r="FI213" s="304"/>
      <c r="FJ213" s="304"/>
      <c r="FK213" s="304"/>
      <c r="FL213" s="304"/>
      <c r="FM213" s="304"/>
      <c r="FN213" s="304"/>
      <c r="FO213" s="304"/>
      <c r="FP213" s="304"/>
      <c r="FQ213" s="304"/>
      <c r="FR213" s="304"/>
      <c r="FS213" s="304"/>
      <c r="FT213" s="304"/>
      <c r="FU213" s="304"/>
      <c r="FV213" s="304"/>
      <c r="FW213" s="304"/>
      <c r="FX213" s="304"/>
      <c r="FY213" s="304"/>
      <c r="FZ213" s="304"/>
      <c r="GA213" s="304"/>
      <c r="GB213" s="304"/>
      <c r="GC213" s="304"/>
      <c r="GD213" s="304"/>
      <c r="GE213" s="304"/>
      <c r="GF213" s="304"/>
      <c r="GG213" s="304"/>
      <c r="GH213" s="304"/>
      <c r="GI213" s="304"/>
      <c r="GJ213" s="304"/>
      <c r="GK213" s="304"/>
      <c r="GL213" s="304"/>
      <c r="GM213" s="304"/>
      <c r="GN213" s="304"/>
      <c r="GO213" s="304"/>
      <c r="GP213" s="304"/>
      <c r="GQ213" s="304"/>
      <c r="GR213" s="304"/>
      <c r="GS213" s="304"/>
      <c r="GT213" s="304"/>
      <c r="GU213" s="304"/>
      <c r="GV213" s="304"/>
      <c r="GW213" s="304"/>
      <c r="GX213" s="304"/>
      <c r="GY213" s="304"/>
      <c r="GZ213" s="304"/>
      <c r="HA213" s="304"/>
      <c r="HB213" s="304"/>
      <c r="HC213" s="304"/>
      <c r="HD213" s="304"/>
      <c r="HE213" s="304"/>
      <c r="HF213" s="304"/>
      <c r="HG213" s="304"/>
      <c r="HH213" s="304"/>
      <c r="HI213" s="304"/>
      <c r="HJ213" s="304"/>
      <c r="HK213" s="304"/>
      <c r="HL213" s="304"/>
      <c r="HM213" s="304"/>
      <c r="HN213" s="304"/>
      <c r="HO213" s="304"/>
      <c r="HP213" s="304"/>
      <c r="HQ213" s="304"/>
      <c r="HR213" s="304"/>
      <c r="HS213" s="304"/>
      <c r="HT213" s="304"/>
      <c r="HU213" s="304"/>
      <c r="HV213" s="304"/>
      <c r="HW213" s="304"/>
      <c r="HX213" s="304"/>
      <c r="HY213" s="304"/>
      <c r="HZ213" s="304"/>
      <c r="IA213" s="304"/>
      <c r="IB213" s="304"/>
      <c r="IC213" s="304"/>
      <c r="ID213" s="304"/>
      <c r="IE213" s="304"/>
      <c r="IF213" s="304"/>
      <c r="IG213" s="304"/>
      <c r="IH213" s="304"/>
      <c r="II213" s="304"/>
      <c r="IJ213" s="304"/>
      <c r="IK213" s="304"/>
      <c r="IL213" s="304"/>
    </row>
    <row r="214" spans="2:246" s="100" customFormat="1" ht="24" customHeight="1" x14ac:dyDescent="0.2">
      <c r="B214" s="567" t="s">
        <v>259</v>
      </c>
      <c r="C214" s="567"/>
      <c r="D214" s="567"/>
      <c r="E214" s="519">
        <v>0.19059174765329187</v>
      </c>
      <c r="F214" s="566" t="s">
        <v>451</v>
      </c>
      <c r="G214" s="566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7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  <c r="AV214" s="304"/>
      <c r="AW214" s="304"/>
      <c r="AX214" s="304"/>
      <c r="AY214" s="304"/>
      <c r="AZ214" s="304"/>
      <c r="BA214" s="304"/>
      <c r="BB214" s="304"/>
      <c r="BC214" s="304"/>
      <c r="BD214" s="304"/>
      <c r="BE214" s="304"/>
      <c r="BF214" s="304"/>
      <c r="BG214" s="304"/>
      <c r="BH214" s="304"/>
      <c r="BI214" s="304"/>
      <c r="BJ214" s="304"/>
      <c r="BK214" s="304"/>
      <c r="BL214" s="304"/>
      <c r="BM214" s="304"/>
      <c r="BN214" s="304"/>
      <c r="BO214" s="304"/>
      <c r="BP214" s="304"/>
      <c r="BQ214" s="304"/>
      <c r="BR214" s="304"/>
      <c r="BS214" s="304"/>
      <c r="BT214" s="304"/>
      <c r="BU214" s="304"/>
      <c r="BV214" s="304"/>
      <c r="BW214" s="304"/>
      <c r="BX214" s="304"/>
      <c r="BY214" s="304"/>
      <c r="BZ214" s="304"/>
      <c r="CA214" s="304"/>
      <c r="CB214" s="304"/>
      <c r="CC214" s="304"/>
      <c r="CD214" s="304"/>
      <c r="CE214" s="304"/>
      <c r="CF214" s="304"/>
      <c r="CG214" s="304"/>
      <c r="CH214" s="304"/>
      <c r="CI214" s="304"/>
      <c r="CJ214" s="304"/>
      <c r="CK214" s="304"/>
      <c r="CL214" s="304"/>
      <c r="CM214" s="304"/>
      <c r="CN214" s="304"/>
      <c r="CO214" s="304"/>
      <c r="CP214" s="304"/>
      <c r="CQ214" s="304"/>
      <c r="CR214" s="304"/>
      <c r="CS214" s="304"/>
      <c r="CT214" s="304"/>
      <c r="CU214" s="304"/>
      <c r="CV214" s="304"/>
      <c r="CW214" s="304"/>
      <c r="CX214" s="304"/>
      <c r="CY214" s="304"/>
      <c r="CZ214" s="304"/>
      <c r="DA214" s="304"/>
      <c r="DB214" s="304"/>
      <c r="DC214" s="304"/>
      <c r="DD214" s="304"/>
      <c r="DE214" s="304"/>
      <c r="DF214" s="304"/>
      <c r="DG214" s="304"/>
      <c r="DH214" s="304"/>
      <c r="DI214" s="304"/>
      <c r="DJ214" s="304"/>
      <c r="DK214" s="304"/>
      <c r="DL214" s="304"/>
      <c r="DM214" s="304"/>
      <c r="DN214" s="304"/>
      <c r="DO214" s="304"/>
      <c r="DP214" s="304"/>
      <c r="DQ214" s="304"/>
      <c r="DR214" s="304"/>
      <c r="DS214" s="304"/>
      <c r="DT214" s="304"/>
      <c r="DU214" s="304"/>
      <c r="DV214" s="304"/>
      <c r="DW214" s="304"/>
      <c r="DX214" s="304"/>
      <c r="DY214" s="304"/>
      <c r="DZ214" s="304"/>
      <c r="EA214" s="304"/>
      <c r="EB214" s="304"/>
      <c r="EC214" s="304"/>
      <c r="ED214" s="304"/>
      <c r="EE214" s="304"/>
      <c r="EF214" s="304"/>
      <c r="EG214" s="304"/>
      <c r="EH214" s="304"/>
      <c r="EI214" s="304"/>
      <c r="EJ214" s="304"/>
      <c r="EK214" s="304"/>
      <c r="EL214" s="304"/>
      <c r="EM214" s="304"/>
      <c r="EN214" s="304"/>
      <c r="EO214" s="304"/>
      <c r="EP214" s="304"/>
      <c r="EQ214" s="304"/>
      <c r="ER214" s="304"/>
      <c r="ES214" s="304"/>
      <c r="ET214" s="304"/>
      <c r="EU214" s="304"/>
      <c r="EV214" s="304"/>
      <c r="EW214" s="304"/>
      <c r="EX214" s="304"/>
      <c r="EY214" s="304"/>
      <c r="EZ214" s="304"/>
      <c r="FA214" s="304"/>
      <c r="FB214" s="304"/>
      <c r="FC214" s="304"/>
      <c r="FD214" s="304"/>
      <c r="FE214" s="304"/>
      <c r="FF214" s="304"/>
      <c r="FG214" s="304"/>
      <c r="FH214" s="304"/>
      <c r="FI214" s="304"/>
      <c r="FJ214" s="304"/>
      <c r="FK214" s="304"/>
      <c r="FL214" s="304"/>
      <c r="FM214" s="304"/>
      <c r="FN214" s="304"/>
      <c r="FO214" s="304"/>
      <c r="FP214" s="304"/>
      <c r="FQ214" s="304"/>
      <c r="FR214" s="304"/>
      <c r="FS214" s="304"/>
      <c r="FT214" s="304"/>
      <c r="FU214" s="304"/>
      <c r="FV214" s="304"/>
      <c r="FW214" s="304"/>
      <c r="FX214" s="304"/>
      <c r="FY214" s="304"/>
      <c r="FZ214" s="304"/>
      <c r="GA214" s="304"/>
      <c r="GB214" s="304"/>
      <c r="GC214" s="304"/>
      <c r="GD214" s="304"/>
      <c r="GE214" s="304"/>
      <c r="GF214" s="304"/>
      <c r="GG214" s="304"/>
      <c r="GH214" s="304"/>
      <c r="GI214" s="304"/>
      <c r="GJ214" s="304"/>
      <c r="GK214" s="304"/>
      <c r="GL214" s="304"/>
      <c r="GM214" s="304"/>
      <c r="GN214" s="304"/>
      <c r="GO214" s="304"/>
      <c r="GP214" s="304"/>
      <c r="GQ214" s="304"/>
      <c r="GR214" s="304"/>
      <c r="GS214" s="304"/>
      <c r="GT214" s="304"/>
      <c r="GU214" s="304"/>
      <c r="GV214" s="304"/>
      <c r="GW214" s="304"/>
      <c r="GX214" s="304"/>
      <c r="GY214" s="304"/>
      <c r="GZ214" s="304"/>
      <c r="HA214" s="304"/>
      <c r="HB214" s="304"/>
      <c r="HC214" s="304"/>
      <c r="HD214" s="304"/>
      <c r="HE214" s="304"/>
      <c r="HF214" s="304"/>
      <c r="HG214" s="304"/>
      <c r="HH214" s="304"/>
      <c r="HI214" s="304"/>
      <c r="HJ214" s="304"/>
      <c r="HK214" s="304"/>
      <c r="HL214" s="304"/>
      <c r="HM214" s="304"/>
      <c r="HN214" s="304"/>
      <c r="HO214" s="304"/>
      <c r="HP214" s="304"/>
      <c r="HQ214" s="304"/>
      <c r="HR214" s="304"/>
      <c r="HS214" s="304"/>
      <c r="HT214" s="304"/>
      <c r="HU214" s="304"/>
      <c r="HV214" s="304"/>
      <c r="HW214" s="304"/>
      <c r="HX214" s="304"/>
      <c r="HY214" s="304"/>
      <c r="HZ214" s="304"/>
      <c r="IA214" s="304"/>
      <c r="IB214" s="304"/>
      <c r="IC214" s="304"/>
      <c r="ID214" s="304"/>
      <c r="IE214" s="304"/>
      <c r="IF214" s="304"/>
      <c r="IG214" s="304"/>
      <c r="IH214" s="304"/>
      <c r="II214" s="304"/>
      <c r="IJ214" s="304"/>
      <c r="IK214" s="304"/>
      <c r="IL214" s="304"/>
    </row>
    <row r="215" spans="2:246" s="100" customFormat="1" ht="24" customHeight="1" x14ac:dyDescent="0.2">
      <c r="D215" s="303"/>
      <c r="E215" s="303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7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  <c r="AV215" s="304"/>
      <c r="AW215" s="304"/>
      <c r="AX215" s="304"/>
      <c r="AY215" s="304"/>
      <c r="AZ215" s="304"/>
      <c r="BA215" s="304"/>
      <c r="BB215" s="304"/>
      <c r="BC215" s="304"/>
      <c r="BD215" s="304"/>
      <c r="BE215" s="304"/>
      <c r="BF215" s="304"/>
      <c r="BG215" s="304"/>
      <c r="BH215" s="304"/>
      <c r="BI215" s="304"/>
      <c r="BJ215" s="304"/>
      <c r="BK215" s="304"/>
      <c r="BL215" s="304"/>
      <c r="BM215" s="304"/>
      <c r="BN215" s="304"/>
      <c r="BO215" s="304"/>
      <c r="BP215" s="304"/>
      <c r="BQ215" s="304"/>
      <c r="BR215" s="304"/>
      <c r="BS215" s="304"/>
      <c r="BT215" s="304"/>
      <c r="BU215" s="304"/>
      <c r="BV215" s="304"/>
      <c r="BW215" s="304"/>
      <c r="BX215" s="304"/>
      <c r="BY215" s="304"/>
      <c r="BZ215" s="304"/>
      <c r="CA215" s="304"/>
      <c r="CB215" s="304"/>
      <c r="CC215" s="304"/>
      <c r="CD215" s="304"/>
      <c r="CE215" s="304"/>
      <c r="CF215" s="304"/>
      <c r="CG215" s="304"/>
      <c r="CH215" s="304"/>
      <c r="CI215" s="304"/>
      <c r="CJ215" s="304"/>
      <c r="CK215" s="304"/>
      <c r="CL215" s="304"/>
      <c r="CM215" s="304"/>
      <c r="CN215" s="304"/>
      <c r="CO215" s="304"/>
      <c r="CP215" s="304"/>
      <c r="CQ215" s="304"/>
      <c r="CR215" s="304"/>
      <c r="CS215" s="304"/>
      <c r="CT215" s="304"/>
      <c r="CU215" s="304"/>
      <c r="CV215" s="304"/>
      <c r="CW215" s="304"/>
      <c r="CX215" s="304"/>
      <c r="CY215" s="304"/>
      <c r="CZ215" s="304"/>
      <c r="DA215" s="304"/>
      <c r="DB215" s="304"/>
      <c r="DC215" s="304"/>
      <c r="DD215" s="304"/>
      <c r="DE215" s="304"/>
      <c r="DF215" s="304"/>
      <c r="DG215" s="304"/>
      <c r="DH215" s="304"/>
      <c r="DI215" s="304"/>
      <c r="DJ215" s="304"/>
      <c r="DK215" s="304"/>
      <c r="DL215" s="304"/>
      <c r="DM215" s="304"/>
      <c r="DN215" s="304"/>
      <c r="DO215" s="304"/>
      <c r="DP215" s="304"/>
      <c r="DQ215" s="304"/>
      <c r="DR215" s="304"/>
      <c r="DS215" s="304"/>
      <c r="DT215" s="304"/>
      <c r="DU215" s="304"/>
      <c r="DV215" s="304"/>
      <c r="DW215" s="304"/>
      <c r="DX215" s="304"/>
      <c r="DY215" s="304"/>
      <c r="DZ215" s="304"/>
      <c r="EA215" s="304"/>
      <c r="EB215" s="304"/>
      <c r="EC215" s="304"/>
      <c r="ED215" s="304"/>
      <c r="EE215" s="304"/>
      <c r="EF215" s="304"/>
      <c r="EG215" s="304"/>
      <c r="EH215" s="304"/>
      <c r="EI215" s="304"/>
      <c r="EJ215" s="304"/>
      <c r="EK215" s="304"/>
      <c r="EL215" s="304"/>
      <c r="EM215" s="304"/>
      <c r="EN215" s="304"/>
      <c r="EO215" s="304"/>
      <c r="EP215" s="304"/>
      <c r="EQ215" s="304"/>
      <c r="ER215" s="304"/>
      <c r="ES215" s="304"/>
      <c r="ET215" s="304"/>
      <c r="EU215" s="304"/>
      <c r="EV215" s="304"/>
      <c r="EW215" s="304"/>
      <c r="EX215" s="304"/>
      <c r="EY215" s="304"/>
      <c r="EZ215" s="304"/>
      <c r="FA215" s="304"/>
      <c r="FB215" s="304"/>
      <c r="FC215" s="304"/>
      <c r="FD215" s="304"/>
      <c r="FE215" s="304"/>
      <c r="FF215" s="304"/>
      <c r="FG215" s="304"/>
      <c r="FH215" s="304"/>
      <c r="FI215" s="304"/>
      <c r="FJ215" s="304"/>
      <c r="FK215" s="304"/>
      <c r="FL215" s="304"/>
      <c r="FM215" s="304"/>
      <c r="FN215" s="304"/>
      <c r="FO215" s="304"/>
      <c r="FP215" s="304"/>
      <c r="FQ215" s="304"/>
      <c r="FR215" s="304"/>
      <c r="FS215" s="304"/>
      <c r="FT215" s="304"/>
      <c r="FU215" s="304"/>
      <c r="FV215" s="304"/>
      <c r="FW215" s="304"/>
      <c r="FX215" s="304"/>
      <c r="FY215" s="304"/>
      <c r="FZ215" s="304"/>
      <c r="GA215" s="304"/>
      <c r="GB215" s="304"/>
      <c r="GC215" s="304"/>
      <c r="GD215" s="304"/>
      <c r="GE215" s="304"/>
      <c r="GF215" s="304"/>
      <c r="GG215" s="304"/>
      <c r="GH215" s="304"/>
      <c r="GI215" s="304"/>
      <c r="GJ215" s="304"/>
      <c r="GK215" s="304"/>
      <c r="GL215" s="304"/>
      <c r="GM215" s="304"/>
      <c r="GN215" s="304"/>
      <c r="GO215" s="304"/>
      <c r="GP215" s="304"/>
      <c r="GQ215" s="304"/>
      <c r="GR215" s="304"/>
      <c r="GS215" s="304"/>
      <c r="GT215" s="304"/>
      <c r="GU215" s="304"/>
      <c r="GV215" s="304"/>
      <c r="GW215" s="304"/>
      <c r="GX215" s="304"/>
      <c r="GY215" s="304"/>
      <c r="GZ215" s="304"/>
      <c r="HA215" s="304"/>
      <c r="HB215" s="304"/>
      <c r="HC215" s="304"/>
      <c r="HD215" s="304"/>
      <c r="HE215" s="304"/>
      <c r="HF215" s="304"/>
      <c r="HG215" s="304"/>
      <c r="HH215" s="304"/>
      <c r="HI215" s="304"/>
      <c r="HJ215" s="304"/>
      <c r="HK215" s="304"/>
      <c r="HL215" s="304"/>
      <c r="HM215" s="304"/>
      <c r="HN215" s="304"/>
      <c r="HO215" s="304"/>
      <c r="HP215" s="304"/>
      <c r="HQ215" s="304"/>
      <c r="HR215" s="304"/>
      <c r="HS215" s="304"/>
      <c r="HT215" s="304"/>
      <c r="HU215" s="304"/>
      <c r="HV215" s="304"/>
      <c r="HW215" s="304"/>
      <c r="HX215" s="304"/>
      <c r="HY215" s="304"/>
      <c r="HZ215" s="304"/>
      <c r="IA215" s="304"/>
      <c r="IB215" s="304"/>
      <c r="IC215" s="304"/>
      <c r="ID215" s="304"/>
      <c r="IE215" s="304"/>
      <c r="IF215" s="304"/>
      <c r="IG215" s="304"/>
      <c r="IH215" s="304"/>
      <c r="II215" s="304"/>
      <c r="IJ215" s="304"/>
      <c r="IK215" s="304"/>
      <c r="IL215" s="304"/>
    </row>
    <row r="216" spans="2:246" s="100" customFormat="1" ht="24" customHeight="1" x14ac:dyDescent="0.2">
      <c r="D216" s="303"/>
      <c r="E216" s="303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7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  <c r="AV216" s="304"/>
      <c r="AW216" s="304"/>
      <c r="AX216" s="304"/>
      <c r="AY216" s="304"/>
      <c r="AZ216" s="304"/>
      <c r="BA216" s="304"/>
      <c r="BB216" s="304"/>
      <c r="BC216" s="304"/>
      <c r="BD216" s="304"/>
      <c r="BE216" s="304"/>
      <c r="BF216" s="304"/>
      <c r="BG216" s="304"/>
      <c r="BH216" s="304"/>
      <c r="BI216" s="304"/>
      <c r="BJ216" s="304"/>
      <c r="BK216" s="304"/>
      <c r="BL216" s="304"/>
      <c r="BM216" s="304"/>
      <c r="BN216" s="304"/>
      <c r="BO216" s="304"/>
      <c r="BP216" s="304"/>
      <c r="BQ216" s="304"/>
      <c r="BR216" s="304"/>
      <c r="BS216" s="304"/>
      <c r="BT216" s="304"/>
      <c r="BU216" s="304"/>
      <c r="BV216" s="304"/>
      <c r="BW216" s="304"/>
      <c r="BX216" s="304"/>
      <c r="BY216" s="304"/>
      <c r="BZ216" s="304"/>
      <c r="CA216" s="304"/>
      <c r="CB216" s="304"/>
      <c r="CC216" s="304"/>
      <c r="CD216" s="304"/>
      <c r="CE216" s="304"/>
      <c r="CF216" s="304"/>
      <c r="CG216" s="304"/>
      <c r="CH216" s="304"/>
      <c r="CI216" s="304"/>
      <c r="CJ216" s="304"/>
      <c r="CK216" s="304"/>
      <c r="CL216" s="304"/>
      <c r="CM216" s="304"/>
      <c r="CN216" s="304"/>
      <c r="CO216" s="304"/>
      <c r="CP216" s="304"/>
      <c r="CQ216" s="304"/>
      <c r="CR216" s="304"/>
      <c r="CS216" s="304"/>
      <c r="CT216" s="304"/>
      <c r="CU216" s="304"/>
      <c r="CV216" s="304"/>
      <c r="CW216" s="304"/>
      <c r="CX216" s="304"/>
      <c r="CY216" s="304"/>
      <c r="CZ216" s="304"/>
      <c r="DA216" s="304"/>
      <c r="DB216" s="304"/>
      <c r="DC216" s="304"/>
      <c r="DD216" s="304"/>
      <c r="DE216" s="304"/>
      <c r="DF216" s="304"/>
      <c r="DG216" s="304"/>
      <c r="DH216" s="304"/>
      <c r="DI216" s="304"/>
      <c r="DJ216" s="304"/>
      <c r="DK216" s="304"/>
      <c r="DL216" s="304"/>
      <c r="DM216" s="304"/>
      <c r="DN216" s="304"/>
      <c r="DO216" s="304"/>
      <c r="DP216" s="304"/>
      <c r="DQ216" s="304"/>
      <c r="DR216" s="304"/>
      <c r="DS216" s="304"/>
      <c r="DT216" s="304"/>
      <c r="DU216" s="304"/>
      <c r="DV216" s="304"/>
      <c r="DW216" s="304"/>
      <c r="DX216" s="304"/>
      <c r="DY216" s="304"/>
      <c r="DZ216" s="304"/>
      <c r="EA216" s="304"/>
      <c r="EB216" s="304"/>
      <c r="EC216" s="304"/>
      <c r="ED216" s="304"/>
      <c r="EE216" s="304"/>
      <c r="EF216" s="304"/>
      <c r="EG216" s="304"/>
      <c r="EH216" s="304"/>
      <c r="EI216" s="304"/>
      <c r="EJ216" s="304"/>
      <c r="EK216" s="304"/>
      <c r="EL216" s="304"/>
      <c r="EM216" s="304"/>
      <c r="EN216" s="304"/>
      <c r="EO216" s="304"/>
      <c r="EP216" s="304"/>
      <c r="EQ216" s="304"/>
      <c r="ER216" s="304"/>
      <c r="ES216" s="304"/>
      <c r="ET216" s="304"/>
      <c r="EU216" s="304"/>
      <c r="EV216" s="304"/>
      <c r="EW216" s="304"/>
      <c r="EX216" s="304"/>
      <c r="EY216" s="304"/>
      <c r="EZ216" s="304"/>
      <c r="FA216" s="304"/>
      <c r="FB216" s="304"/>
      <c r="FC216" s="304"/>
      <c r="FD216" s="304"/>
      <c r="FE216" s="304"/>
      <c r="FF216" s="304"/>
      <c r="FG216" s="304"/>
      <c r="FH216" s="304"/>
      <c r="FI216" s="304"/>
      <c r="FJ216" s="304"/>
      <c r="FK216" s="304"/>
      <c r="FL216" s="304"/>
      <c r="FM216" s="304"/>
      <c r="FN216" s="304"/>
      <c r="FO216" s="304"/>
      <c r="FP216" s="304"/>
      <c r="FQ216" s="304"/>
      <c r="FR216" s="304"/>
      <c r="FS216" s="304"/>
      <c r="FT216" s="304"/>
      <c r="FU216" s="304"/>
      <c r="FV216" s="304"/>
      <c r="FW216" s="304"/>
      <c r="FX216" s="304"/>
      <c r="FY216" s="304"/>
      <c r="FZ216" s="304"/>
      <c r="GA216" s="304"/>
      <c r="GB216" s="304"/>
      <c r="GC216" s="304"/>
      <c r="GD216" s="304"/>
      <c r="GE216" s="304"/>
      <c r="GF216" s="304"/>
      <c r="GG216" s="304"/>
      <c r="GH216" s="304"/>
      <c r="GI216" s="304"/>
      <c r="GJ216" s="304"/>
      <c r="GK216" s="304"/>
      <c r="GL216" s="304"/>
      <c r="GM216" s="304"/>
      <c r="GN216" s="304"/>
      <c r="GO216" s="304"/>
      <c r="GP216" s="304"/>
      <c r="GQ216" s="304"/>
      <c r="GR216" s="304"/>
      <c r="GS216" s="304"/>
      <c r="GT216" s="304"/>
      <c r="GU216" s="304"/>
      <c r="GV216" s="304"/>
      <c r="GW216" s="304"/>
      <c r="GX216" s="304"/>
      <c r="GY216" s="304"/>
      <c r="GZ216" s="304"/>
      <c r="HA216" s="304"/>
      <c r="HB216" s="304"/>
      <c r="HC216" s="304"/>
      <c r="HD216" s="304"/>
      <c r="HE216" s="304"/>
      <c r="HF216" s="304"/>
      <c r="HG216" s="304"/>
      <c r="HH216" s="304"/>
      <c r="HI216" s="304"/>
      <c r="HJ216" s="304"/>
      <c r="HK216" s="304"/>
      <c r="HL216" s="304"/>
      <c r="HM216" s="304"/>
      <c r="HN216" s="304"/>
      <c r="HO216" s="304"/>
      <c r="HP216" s="304"/>
      <c r="HQ216" s="304"/>
      <c r="HR216" s="304"/>
      <c r="HS216" s="304"/>
      <c r="HT216" s="304"/>
      <c r="HU216" s="304"/>
      <c r="HV216" s="304"/>
      <c r="HW216" s="304"/>
      <c r="HX216" s="304"/>
      <c r="HY216" s="304"/>
      <c r="HZ216" s="304"/>
      <c r="IA216" s="304"/>
      <c r="IB216" s="304"/>
      <c r="IC216" s="304"/>
      <c r="ID216" s="304"/>
      <c r="IE216" s="304"/>
      <c r="IF216" s="304"/>
      <c r="IG216" s="304"/>
      <c r="IH216" s="304"/>
      <c r="II216" s="304"/>
      <c r="IJ216" s="304"/>
      <c r="IK216" s="304"/>
      <c r="IL216" s="304"/>
    </row>
    <row r="217" spans="2:246" s="100" customFormat="1" ht="24" customHeight="1" x14ac:dyDescent="0.2">
      <c r="D217" s="303"/>
      <c r="E217" s="303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  <c r="AV217" s="304"/>
      <c r="AW217" s="304"/>
      <c r="AX217" s="304"/>
      <c r="AY217" s="304"/>
      <c r="AZ217" s="304"/>
      <c r="BA217" s="304"/>
      <c r="BB217" s="304"/>
      <c r="BC217" s="304"/>
      <c r="BD217" s="304"/>
      <c r="BE217" s="304"/>
      <c r="BF217" s="304"/>
      <c r="BG217" s="304"/>
      <c r="BH217" s="304"/>
      <c r="BI217" s="304"/>
      <c r="BJ217" s="304"/>
      <c r="BK217" s="304"/>
      <c r="BL217" s="304"/>
      <c r="BM217" s="304"/>
      <c r="BN217" s="304"/>
      <c r="BO217" s="304"/>
      <c r="BP217" s="304"/>
      <c r="BQ217" s="304"/>
      <c r="BR217" s="304"/>
      <c r="BS217" s="304"/>
      <c r="BT217" s="304"/>
      <c r="BU217" s="304"/>
      <c r="BV217" s="304"/>
      <c r="BW217" s="304"/>
      <c r="BX217" s="304"/>
      <c r="BY217" s="304"/>
      <c r="BZ217" s="304"/>
      <c r="CA217" s="304"/>
      <c r="CB217" s="304"/>
      <c r="CC217" s="304"/>
      <c r="CD217" s="304"/>
      <c r="CE217" s="304"/>
      <c r="CF217" s="304"/>
      <c r="CG217" s="304"/>
      <c r="CH217" s="304"/>
      <c r="CI217" s="304"/>
      <c r="CJ217" s="304"/>
      <c r="CK217" s="304"/>
      <c r="CL217" s="304"/>
      <c r="CM217" s="304"/>
      <c r="CN217" s="304"/>
      <c r="CO217" s="304"/>
      <c r="CP217" s="304"/>
      <c r="CQ217" s="304"/>
      <c r="CR217" s="304"/>
      <c r="CS217" s="304"/>
      <c r="CT217" s="304"/>
      <c r="CU217" s="304"/>
      <c r="CV217" s="304"/>
      <c r="CW217" s="304"/>
      <c r="CX217" s="304"/>
      <c r="CY217" s="304"/>
      <c r="CZ217" s="304"/>
      <c r="DA217" s="304"/>
      <c r="DB217" s="304"/>
      <c r="DC217" s="304"/>
      <c r="DD217" s="304"/>
      <c r="DE217" s="304"/>
      <c r="DF217" s="304"/>
      <c r="DG217" s="304"/>
      <c r="DH217" s="304"/>
      <c r="DI217" s="304"/>
      <c r="DJ217" s="304"/>
      <c r="DK217" s="304"/>
      <c r="DL217" s="304"/>
      <c r="DM217" s="304"/>
      <c r="DN217" s="304"/>
      <c r="DO217" s="304"/>
      <c r="DP217" s="304"/>
      <c r="DQ217" s="304"/>
      <c r="DR217" s="304"/>
      <c r="DS217" s="304"/>
      <c r="DT217" s="304"/>
      <c r="DU217" s="304"/>
      <c r="DV217" s="304"/>
      <c r="DW217" s="304"/>
      <c r="DX217" s="304"/>
      <c r="DY217" s="304"/>
      <c r="DZ217" s="304"/>
      <c r="EA217" s="304"/>
      <c r="EB217" s="304"/>
      <c r="EC217" s="304"/>
      <c r="ED217" s="304"/>
      <c r="EE217" s="304"/>
      <c r="EF217" s="304"/>
      <c r="EG217" s="304"/>
      <c r="EH217" s="304"/>
      <c r="EI217" s="304"/>
      <c r="EJ217" s="304"/>
      <c r="EK217" s="304"/>
      <c r="EL217" s="304"/>
      <c r="EM217" s="304"/>
      <c r="EN217" s="304"/>
      <c r="EO217" s="304"/>
      <c r="EP217" s="304"/>
      <c r="EQ217" s="304"/>
      <c r="ER217" s="304"/>
      <c r="ES217" s="304"/>
      <c r="ET217" s="304"/>
      <c r="EU217" s="304"/>
      <c r="EV217" s="304"/>
      <c r="EW217" s="304"/>
      <c r="EX217" s="304"/>
      <c r="EY217" s="304"/>
      <c r="EZ217" s="304"/>
      <c r="FA217" s="304"/>
      <c r="FB217" s="304"/>
      <c r="FC217" s="304"/>
      <c r="FD217" s="304"/>
      <c r="FE217" s="304"/>
      <c r="FF217" s="304"/>
      <c r="FG217" s="304"/>
      <c r="FH217" s="304"/>
      <c r="FI217" s="304"/>
      <c r="FJ217" s="304"/>
      <c r="FK217" s="304"/>
      <c r="FL217" s="304"/>
      <c r="FM217" s="304"/>
      <c r="FN217" s="304"/>
      <c r="FO217" s="304"/>
      <c r="FP217" s="304"/>
      <c r="FQ217" s="304"/>
      <c r="FR217" s="304"/>
      <c r="FS217" s="304"/>
      <c r="FT217" s="304"/>
      <c r="FU217" s="304"/>
      <c r="FV217" s="304"/>
      <c r="FW217" s="304"/>
      <c r="FX217" s="304"/>
      <c r="FY217" s="304"/>
      <c r="FZ217" s="304"/>
      <c r="GA217" s="304"/>
      <c r="GB217" s="304"/>
      <c r="GC217" s="304"/>
      <c r="GD217" s="304"/>
      <c r="GE217" s="304"/>
      <c r="GF217" s="304"/>
      <c r="GG217" s="304"/>
      <c r="GH217" s="304"/>
      <c r="GI217" s="304"/>
      <c r="GJ217" s="304"/>
      <c r="GK217" s="304"/>
      <c r="GL217" s="304"/>
      <c r="GM217" s="304"/>
      <c r="GN217" s="304"/>
      <c r="GO217" s="304"/>
      <c r="GP217" s="304"/>
      <c r="GQ217" s="304"/>
      <c r="GR217" s="304"/>
      <c r="GS217" s="304"/>
      <c r="GT217" s="304"/>
      <c r="GU217" s="304"/>
      <c r="GV217" s="304"/>
      <c r="GW217" s="304"/>
      <c r="GX217" s="304"/>
      <c r="GY217" s="304"/>
      <c r="GZ217" s="304"/>
      <c r="HA217" s="304"/>
      <c r="HB217" s="304"/>
      <c r="HC217" s="304"/>
      <c r="HD217" s="304"/>
      <c r="HE217" s="304"/>
      <c r="HF217" s="304"/>
      <c r="HG217" s="304"/>
      <c r="HH217" s="304"/>
      <c r="HI217" s="304"/>
      <c r="HJ217" s="304"/>
      <c r="HK217" s="304"/>
      <c r="HL217" s="304"/>
      <c r="HM217" s="304"/>
      <c r="HN217" s="304"/>
      <c r="HO217" s="304"/>
      <c r="HP217" s="304"/>
      <c r="HQ217" s="304"/>
      <c r="HR217" s="304"/>
      <c r="HS217" s="304"/>
      <c r="HT217" s="304"/>
      <c r="HU217" s="304"/>
      <c r="HV217" s="304"/>
      <c r="HW217" s="304"/>
      <c r="HX217" s="304"/>
      <c r="HY217" s="304"/>
      <c r="HZ217" s="304"/>
      <c r="IA217" s="304"/>
      <c r="IB217" s="304"/>
      <c r="IC217" s="304"/>
      <c r="ID217" s="304"/>
      <c r="IE217" s="304"/>
      <c r="IF217" s="304"/>
      <c r="IG217" s="304"/>
      <c r="IH217" s="304"/>
      <c r="II217" s="304"/>
      <c r="IJ217" s="304"/>
      <c r="IK217" s="304"/>
      <c r="IL217" s="304"/>
    </row>
    <row r="218" spans="2:246" s="100" customFormat="1" ht="24" customHeight="1" x14ac:dyDescent="0.2">
      <c r="D218" s="303"/>
      <c r="E218" s="303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  <c r="AV218" s="304"/>
      <c r="AW218" s="304"/>
      <c r="AX218" s="304"/>
      <c r="AY218" s="304"/>
      <c r="AZ218" s="304"/>
      <c r="BA218" s="304"/>
      <c r="BB218" s="304"/>
      <c r="BC218" s="304"/>
      <c r="BD218" s="304"/>
      <c r="BE218" s="304"/>
      <c r="BF218" s="304"/>
      <c r="BG218" s="304"/>
      <c r="BH218" s="304"/>
      <c r="BI218" s="304"/>
      <c r="BJ218" s="304"/>
      <c r="BK218" s="304"/>
      <c r="BL218" s="304"/>
      <c r="BM218" s="304"/>
      <c r="BN218" s="304"/>
      <c r="BO218" s="304"/>
      <c r="BP218" s="304"/>
      <c r="BQ218" s="304"/>
      <c r="BR218" s="304"/>
      <c r="BS218" s="304"/>
      <c r="BT218" s="304"/>
      <c r="BU218" s="304"/>
      <c r="BV218" s="304"/>
      <c r="BW218" s="304"/>
      <c r="BX218" s="304"/>
      <c r="BY218" s="304"/>
      <c r="BZ218" s="304"/>
      <c r="CA218" s="304"/>
      <c r="CB218" s="304"/>
      <c r="CC218" s="304"/>
      <c r="CD218" s="304"/>
      <c r="CE218" s="304"/>
      <c r="CF218" s="304"/>
      <c r="CG218" s="304"/>
      <c r="CH218" s="304"/>
      <c r="CI218" s="304"/>
      <c r="CJ218" s="304"/>
      <c r="CK218" s="304"/>
      <c r="CL218" s="304"/>
      <c r="CM218" s="304"/>
      <c r="CN218" s="304"/>
      <c r="CO218" s="304"/>
      <c r="CP218" s="304"/>
      <c r="CQ218" s="304"/>
      <c r="CR218" s="304"/>
      <c r="CS218" s="304"/>
      <c r="CT218" s="304"/>
      <c r="CU218" s="304"/>
      <c r="CV218" s="304"/>
      <c r="CW218" s="304"/>
      <c r="CX218" s="304"/>
      <c r="CY218" s="304"/>
      <c r="CZ218" s="304"/>
      <c r="DA218" s="304"/>
      <c r="DB218" s="304"/>
      <c r="DC218" s="304"/>
      <c r="DD218" s="304"/>
      <c r="DE218" s="304"/>
      <c r="DF218" s="304"/>
      <c r="DG218" s="304"/>
      <c r="DH218" s="304"/>
      <c r="DI218" s="304"/>
      <c r="DJ218" s="304"/>
      <c r="DK218" s="304"/>
      <c r="DL218" s="304"/>
      <c r="DM218" s="304"/>
      <c r="DN218" s="304"/>
      <c r="DO218" s="304"/>
      <c r="DP218" s="304"/>
      <c r="DQ218" s="304"/>
      <c r="DR218" s="304"/>
      <c r="DS218" s="304"/>
      <c r="DT218" s="304"/>
      <c r="DU218" s="304"/>
      <c r="DV218" s="304"/>
      <c r="DW218" s="304"/>
      <c r="DX218" s="304"/>
      <c r="DY218" s="304"/>
      <c r="DZ218" s="304"/>
      <c r="EA218" s="304"/>
      <c r="EB218" s="304"/>
      <c r="EC218" s="304"/>
      <c r="ED218" s="304"/>
      <c r="EE218" s="304"/>
      <c r="EF218" s="304"/>
      <c r="EG218" s="304"/>
      <c r="EH218" s="304"/>
      <c r="EI218" s="304"/>
      <c r="EJ218" s="304"/>
      <c r="EK218" s="304"/>
      <c r="EL218" s="304"/>
      <c r="EM218" s="304"/>
      <c r="EN218" s="304"/>
      <c r="EO218" s="304"/>
      <c r="EP218" s="304"/>
      <c r="EQ218" s="304"/>
      <c r="ER218" s="304"/>
      <c r="ES218" s="304"/>
      <c r="ET218" s="304"/>
      <c r="EU218" s="304"/>
      <c r="EV218" s="304"/>
      <c r="EW218" s="304"/>
      <c r="EX218" s="304"/>
      <c r="EY218" s="304"/>
      <c r="EZ218" s="304"/>
      <c r="FA218" s="304"/>
      <c r="FB218" s="304"/>
      <c r="FC218" s="304"/>
      <c r="FD218" s="304"/>
      <c r="FE218" s="304"/>
      <c r="FF218" s="304"/>
      <c r="FG218" s="304"/>
      <c r="FH218" s="304"/>
      <c r="FI218" s="304"/>
      <c r="FJ218" s="304"/>
      <c r="FK218" s="304"/>
      <c r="FL218" s="304"/>
      <c r="FM218" s="304"/>
      <c r="FN218" s="304"/>
      <c r="FO218" s="304"/>
      <c r="FP218" s="304"/>
      <c r="FQ218" s="304"/>
      <c r="FR218" s="304"/>
      <c r="FS218" s="304"/>
      <c r="FT218" s="304"/>
      <c r="FU218" s="304"/>
      <c r="FV218" s="304"/>
      <c r="FW218" s="304"/>
      <c r="FX218" s="304"/>
      <c r="FY218" s="304"/>
      <c r="FZ218" s="304"/>
      <c r="GA218" s="304"/>
      <c r="GB218" s="304"/>
      <c r="GC218" s="304"/>
      <c r="GD218" s="304"/>
      <c r="GE218" s="304"/>
      <c r="GF218" s="304"/>
      <c r="GG218" s="304"/>
      <c r="GH218" s="304"/>
      <c r="GI218" s="304"/>
      <c r="GJ218" s="304"/>
      <c r="GK218" s="304"/>
      <c r="GL218" s="304"/>
      <c r="GM218" s="304"/>
      <c r="GN218" s="304"/>
      <c r="GO218" s="304"/>
      <c r="GP218" s="304"/>
      <c r="GQ218" s="304"/>
      <c r="GR218" s="304"/>
      <c r="GS218" s="304"/>
      <c r="GT218" s="304"/>
      <c r="GU218" s="304"/>
      <c r="GV218" s="304"/>
      <c r="GW218" s="304"/>
      <c r="GX218" s="304"/>
      <c r="GY218" s="304"/>
      <c r="GZ218" s="304"/>
      <c r="HA218" s="304"/>
      <c r="HB218" s="304"/>
      <c r="HC218" s="304"/>
      <c r="HD218" s="304"/>
      <c r="HE218" s="304"/>
      <c r="HF218" s="304"/>
      <c r="HG218" s="304"/>
      <c r="HH218" s="304"/>
      <c r="HI218" s="304"/>
      <c r="HJ218" s="304"/>
      <c r="HK218" s="304"/>
      <c r="HL218" s="304"/>
      <c r="HM218" s="304"/>
      <c r="HN218" s="304"/>
      <c r="HO218" s="304"/>
      <c r="HP218" s="304"/>
      <c r="HQ218" s="304"/>
      <c r="HR218" s="304"/>
      <c r="HS218" s="304"/>
      <c r="HT218" s="304"/>
      <c r="HU218" s="304"/>
      <c r="HV218" s="304"/>
      <c r="HW218" s="304"/>
      <c r="HX218" s="304"/>
      <c r="HY218" s="304"/>
      <c r="HZ218" s="304"/>
      <c r="IA218" s="304"/>
      <c r="IB218" s="304"/>
      <c r="IC218" s="304"/>
      <c r="ID218" s="304"/>
      <c r="IE218" s="304"/>
      <c r="IF218" s="304"/>
      <c r="IG218" s="304"/>
      <c r="IH218" s="304"/>
      <c r="II218" s="304"/>
      <c r="IJ218" s="304"/>
      <c r="IK218" s="304"/>
      <c r="IL218" s="304"/>
    </row>
    <row r="219" spans="2:246" s="100" customFormat="1" ht="24" customHeight="1" x14ac:dyDescent="0.2">
      <c r="D219" s="303"/>
      <c r="E219" s="303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/>
      <c r="AO219" s="304"/>
      <c r="AP219" s="304"/>
      <c r="AQ219" s="304"/>
      <c r="AR219" s="304"/>
      <c r="AS219" s="304"/>
      <c r="AT219" s="304"/>
      <c r="AU219" s="304"/>
      <c r="AV219" s="304"/>
      <c r="AW219" s="304"/>
      <c r="AX219" s="304"/>
      <c r="AY219" s="304"/>
      <c r="AZ219" s="304"/>
      <c r="BA219" s="304"/>
      <c r="BB219" s="304"/>
      <c r="BC219" s="304"/>
      <c r="BD219" s="304"/>
      <c r="BE219" s="304"/>
      <c r="BF219" s="304"/>
      <c r="BG219" s="304"/>
      <c r="BH219" s="304"/>
      <c r="BI219" s="304"/>
      <c r="BJ219" s="304"/>
      <c r="BK219" s="304"/>
      <c r="BL219" s="304"/>
      <c r="BM219" s="304"/>
      <c r="BN219" s="304"/>
      <c r="BO219" s="304"/>
      <c r="BP219" s="304"/>
      <c r="BQ219" s="304"/>
      <c r="BR219" s="304"/>
      <c r="BS219" s="304"/>
      <c r="BT219" s="304"/>
      <c r="BU219" s="304"/>
      <c r="BV219" s="304"/>
      <c r="BW219" s="304"/>
      <c r="BX219" s="304"/>
      <c r="BY219" s="304"/>
      <c r="BZ219" s="304"/>
      <c r="CA219" s="304"/>
      <c r="CB219" s="304"/>
      <c r="CC219" s="304"/>
      <c r="CD219" s="304"/>
      <c r="CE219" s="304"/>
      <c r="CF219" s="304"/>
      <c r="CG219" s="304"/>
      <c r="CH219" s="304"/>
      <c r="CI219" s="304"/>
      <c r="CJ219" s="304"/>
      <c r="CK219" s="304"/>
      <c r="CL219" s="304"/>
      <c r="CM219" s="304"/>
      <c r="CN219" s="304"/>
      <c r="CO219" s="304"/>
      <c r="CP219" s="304"/>
      <c r="CQ219" s="304"/>
      <c r="CR219" s="304"/>
      <c r="CS219" s="304"/>
      <c r="CT219" s="304"/>
      <c r="CU219" s="304"/>
      <c r="CV219" s="304"/>
      <c r="CW219" s="304"/>
      <c r="CX219" s="304"/>
      <c r="CY219" s="304"/>
      <c r="CZ219" s="304"/>
      <c r="DA219" s="304"/>
      <c r="DB219" s="304"/>
      <c r="DC219" s="304"/>
      <c r="DD219" s="304"/>
      <c r="DE219" s="304"/>
      <c r="DF219" s="304"/>
      <c r="DG219" s="304"/>
      <c r="DH219" s="304"/>
      <c r="DI219" s="304"/>
      <c r="DJ219" s="304"/>
      <c r="DK219" s="304"/>
      <c r="DL219" s="304"/>
      <c r="DM219" s="304"/>
      <c r="DN219" s="304"/>
      <c r="DO219" s="304"/>
      <c r="DP219" s="304"/>
      <c r="DQ219" s="304"/>
      <c r="DR219" s="304"/>
      <c r="DS219" s="304"/>
      <c r="DT219" s="304"/>
      <c r="DU219" s="304"/>
      <c r="DV219" s="304"/>
      <c r="DW219" s="304"/>
      <c r="DX219" s="304"/>
      <c r="DY219" s="304"/>
      <c r="DZ219" s="304"/>
      <c r="EA219" s="304"/>
      <c r="EB219" s="304"/>
      <c r="EC219" s="304"/>
      <c r="ED219" s="304"/>
      <c r="EE219" s="304"/>
      <c r="EF219" s="304"/>
      <c r="EG219" s="304"/>
      <c r="EH219" s="304"/>
      <c r="EI219" s="304"/>
      <c r="EJ219" s="304"/>
      <c r="EK219" s="304"/>
      <c r="EL219" s="304"/>
      <c r="EM219" s="304"/>
      <c r="EN219" s="304"/>
      <c r="EO219" s="304"/>
      <c r="EP219" s="304"/>
      <c r="EQ219" s="304"/>
      <c r="ER219" s="304"/>
      <c r="ES219" s="304"/>
      <c r="ET219" s="304"/>
      <c r="EU219" s="304"/>
      <c r="EV219" s="304"/>
      <c r="EW219" s="304"/>
      <c r="EX219" s="304"/>
      <c r="EY219" s="304"/>
      <c r="EZ219" s="304"/>
      <c r="FA219" s="304"/>
      <c r="FB219" s="304"/>
      <c r="FC219" s="304"/>
      <c r="FD219" s="304"/>
      <c r="FE219" s="304"/>
      <c r="FF219" s="304"/>
      <c r="FG219" s="304"/>
      <c r="FH219" s="304"/>
      <c r="FI219" s="304"/>
      <c r="FJ219" s="304"/>
      <c r="FK219" s="304"/>
      <c r="FL219" s="304"/>
      <c r="FM219" s="304"/>
      <c r="FN219" s="304"/>
      <c r="FO219" s="304"/>
      <c r="FP219" s="304"/>
      <c r="FQ219" s="304"/>
      <c r="FR219" s="304"/>
      <c r="FS219" s="304"/>
      <c r="FT219" s="304"/>
      <c r="FU219" s="304"/>
      <c r="FV219" s="304"/>
      <c r="FW219" s="304"/>
      <c r="FX219" s="304"/>
      <c r="FY219" s="304"/>
      <c r="FZ219" s="304"/>
      <c r="GA219" s="304"/>
      <c r="GB219" s="304"/>
      <c r="GC219" s="304"/>
      <c r="GD219" s="304"/>
      <c r="GE219" s="304"/>
      <c r="GF219" s="304"/>
      <c r="GG219" s="304"/>
      <c r="GH219" s="304"/>
      <c r="GI219" s="304"/>
      <c r="GJ219" s="304"/>
      <c r="GK219" s="304"/>
      <c r="GL219" s="304"/>
      <c r="GM219" s="304"/>
      <c r="GN219" s="304"/>
      <c r="GO219" s="304"/>
      <c r="GP219" s="304"/>
      <c r="GQ219" s="304"/>
      <c r="GR219" s="304"/>
      <c r="GS219" s="304"/>
      <c r="GT219" s="304"/>
      <c r="GU219" s="304"/>
      <c r="GV219" s="304"/>
      <c r="GW219" s="304"/>
      <c r="GX219" s="304"/>
      <c r="GY219" s="304"/>
      <c r="GZ219" s="304"/>
      <c r="HA219" s="304"/>
      <c r="HB219" s="304"/>
      <c r="HC219" s="304"/>
      <c r="HD219" s="304"/>
      <c r="HE219" s="304"/>
      <c r="HF219" s="304"/>
      <c r="HG219" s="304"/>
      <c r="HH219" s="304"/>
      <c r="HI219" s="304"/>
      <c r="HJ219" s="304"/>
      <c r="HK219" s="304"/>
      <c r="HL219" s="304"/>
      <c r="HM219" s="304"/>
      <c r="HN219" s="304"/>
      <c r="HO219" s="304"/>
      <c r="HP219" s="304"/>
      <c r="HQ219" s="304"/>
      <c r="HR219" s="304"/>
      <c r="HS219" s="304"/>
      <c r="HT219" s="304"/>
      <c r="HU219" s="304"/>
      <c r="HV219" s="304"/>
      <c r="HW219" s="304"/>
      <c r="HX219" s="304"/>
      <c r="HY219" s="304"/>
      <c r="HZ219" s="304"/>
      <c r="IA219" s="304"/>
      <c r="IB219" s="304"/>
      <c r="IC219" s="304"/>
      <c r="ID219" s="304"/>
      <c r="IE219" s="304"/>
      <c r="IF219" s="304"/>
      <c r="IG219" s="304"/>
      <c r="IH219" s="304"/>
      <c r="II219" s="304"/>
      <c r="IJ219" s="304"/>
      <c r="IK219" s="304"/>
      <c r="IL219" s="304"/>
    </row>
    <row r="220" spans="2:246" s="100" customFormat="1" ht="24" customHeight="1" x14ac:dyDescent="0.2">
      <c r="D220" s="303"/>
      <c r="E220" s="303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/>
      <c r="AO220" s="304"/>
      <c r="AP220" s="304"/>
      <c r="AQ220" s="304"/>
      <c r="AR220" s="304"/>
      <c r="AS220" s="304"/>
      <c r="AT220" s="304"/>
      <c r="AU220" s="304"/>
      <c r="AV220" s="304"/>
      <c r="AW220" s="304"/>
      <c r="AX220" s="304"/>
      <c r="AY220" s="304"/>
      <c r="AZ220" s="304"/>
      <c r="BA220" s="304"/>
      <c r="BB220" s="304"/>
      <c r="BC220" s="304"/>
      <c r="BD220" s="304"/>
      <c r="BE220" s="304"/>
      <c r="BF220" s="304"/>
      <c r="BG220" s="304"/>
      <c r="BH220" s="304"/>
      <c r="BI220" s="304"/>
      <c r="BJ220" s="304"/>
      <c r="BK220" s="304"/>
      <c r="BL220" s="304"/>
      <c r="BM220" s="304"/>
      <c r="BN220" s="304"/>
      <c r="BO220" s="304"/>
      <c r="BP220" s="304"/>
      <c r="BQ220" s="304"/>
      <c r="BR220" s="304"/>
      <c r="BS220" s="304"/>
      <c r="BT220" s="304"/>
      <c r="BU220" s="304"/>
      <c r="BV220" s="304"/>
      <c r="BW220" s="304"/>
      <c r="BX220" s="304"/>
      <c r="BY220" s="304"/>
      <c r="BZ220" s="304"/>
      <c r="CA220" s="304"/>
      <c r="CB220" s="304"/>
      <c r="CC220" s="304"/>
      <c r="CD220" s="304"/>
      <c r="CE220" s="304"/>
      <c r="CF220" s="304"/>
      <c r="CG220" s="304"/>
      <c r="CH220" s="304"/>
      <c r="CI220" s="304"/>
      <c r="CJ220" s="304"/>
      <c r="CK220" s="304"/>
      <c r="CL220" s="304"/>
      <c r="CM220" s="304"/>
      <c r="CN220" s="304"/>
      <c r="CO220" s="304"/>
      <c r="CP220" s="304"/>
      <c r="CQ220" s="304"/>
      <c r="CR220" s="304"/>
      <c r="CS220" s="304"/>
      <c r="CT220" s="304"/>
      <c r="CU220" s="304"/>
      <c r="CV220" s="304"/>
      <c r="CW220" s="304"/>
      <c r="CX220" s="304"/>
      <c r="CY220" s="304"/>
      <c r="CZ220" s="304"/>
      <c r="DA220" s="304"/>
      <c r="DB220" s="304"/>
      <c r="DC220" s="304"/>
      <c r="DD220" s="304"/>
      <c r="DE220" s="304"/>
      <c r="DF220" s="304"/>
      <c r="DG220" s="304"/>
      <c r="DH220" s="304"/>
      <c r="DI220" s="304"/>
      <c r="DJ220" s="304"/>
      <c r="DK220" s="304"/>
      <c r="DL220" s="304"/>
      <c r="DM220" s="304"/>
      <c r="DN220" s="304"/>
      <c r="DO220" s="304"/>
      <c r="DP220" s="304"/>
      <c r="DQ220" s="304"/>
      <c r="DR220" s="304"/>
      <c r="DS220" s="304"/>
      <c r="DT220" s="304"/>
      <c r="DU220" s="304"/>
      <c r="DV220" s="304"/>
      <c r="DW220" s="304"/>
      <c r="DX220" s="304"/>
      <c r="DY220" s="304"/>
      <c r="DZ220" s="304"/>
      <c r="EA220" s="304"/>
      <c r="EB220" s="304"/>
      <c r="EC220" s="304"/>
      <c r="ED220" s="304"/>
      <c r="EE220" s="304"/>
      <c r="EF220" s="304"/>
      <c r="EG220" s="304"/>
      <c r="EH220" s="304"/>
      <c r="EI220" s="304"/>
      <c r="EJ220" s="304"/>
      <c r="EK220" s="304"/>
      <c r="EL220" s="304"/>
      <c r="EM220" s="304"/>
      <c r="EN220" s="304"/>
      <c r="EO220" s="304"/>
      <c r="EP220" s="304"/>
      <c r="EQ220" s="304"/>
      <c r="ER220" s="304"/>
      <c r="ES220" s="304"/>
      <c r="ET220" s="304"/>
      <c r="EU220" s="304"/>
      <c r="EV220" s="304"/>
      <c r="EW220" s="304"/>
      <c r="EX220" s="304"/>
      <c r="EY220" s="304"/>
      <c r="EZ220" s="304"/>
      <c r="FA220" s="304"/>
      <c r="FB220" s="304"/>
      <c r="FC220" s="304"/>
      <c r="FD220" s="304"/>
      <c r="FE220" s="304"/>
      <c r="FF220" s="304"/>
      <c r="FG220" s="304"/>
      <c r="FH220" s="304"/>
      <c r="FI220" s="304"/>
      <c r="FJ220" s="304"/>
      <c r="FK220" s="304"/>
      <c r="FL220" s="304"/>
      <c r="FM220" s="304"/>
      <c r="FN220" s="304"/>
      <c r="FO220" s="304"/>
      <c r="FP220" s="304"/>
      <c r="FQ220" s="304"/>
      <c r="FR220" s="304"/>
      <c r="FS220" s="304"/>
      <c r="FT220" s="304"/>
      <c r="FU220" s="304"/>
      <c r="FV220" s="304"/>
      <c r="FW220" s="304"/>
      <c r="FX220" s="304"/>
      <c r="FY220" s="304"/>
      <c r="FZ220" s="304"/>
      <c r="GA220" s="304"/>
      <c r="GB220" s="304"/>
      <c r="GC220" s="304"/>
      <c r="GD220" s="304"/>
      <c r="GE220" s="304"/>
      <c r="GF220" s="304"/>
      <c r="GG220" s="304"/>
      <c r="GH220" s="304"/>
      <c r="GI220" s="304"/>
      <c r="GJ220" s="304"/>
      <c r="GK220" s="304"/>
      <c r="GL220" s="304"/>
      <c r="GM220" s="304"/>
      <c r="GN220" s="304"/>
      <c r="GO220" s="304"/>
      <c r="GP220" s="304"/>
      <c r="GQ220" s="304"/>
      <c r="GR220" s="304"/>
      <c r="GS220" s="304"/>
      <c r="GT220" s="304"/>
      <c r="GU220" s="304"/>
      <c r="GV220" s="304"/>
      <c r="GW220" s="304"/>
      <c r="GX220" s="304"/>
      <c r="GY220" s="304"/>
      <c r="GZ220" s="304"/>
      <c r="HA220" s="304"/>
      <c r="HB220" s="304"/>
      <c r="HC220" s="304"/>
      <c r="HD220" s="304"/>
      <c r="HE220" s="304"/>
      <c r="HF220" s="304"/>
      <c r="HG220" s="304"/>
      <c r="HH220" s="304"/>
      <c r="HI220" s="304"/>
      <c r="HJ220" s="304"/>
      <c r="HK220" s="304"/>
      <c r="HL220" s="304"/>
      <c r="HM220" s="304"/>
      <c r="HN220" s="304"/>
      <c r="HO220" s="304"/>
      <c r="HP220" s="304"/>
      <c r="HQ220" s="304"/>
      <c r="HR220" s="304"/>
      <c r="HS220" s="304"/>
      <c r="HT220" s="304"/>
      <c r="HU220" s="304"/>
      <c r="HV220" s="304"/>
      <c r="HW220" s="304"/>
      <c r="HX220" s="304"/>
      <c r="HY220" s="304"/>
      <c r="HZ220" s="304"/>
      <c r="IA220" s="304"/>
      <c r="IB220" s="304"/>
      <c r="IC220" s="304"/>
      <c r="ID220" s="304"/>
      <c r="IE220" s="304"/>
      <c r="IF220" s="304"/>
      <c r="IG220" s="304"/>
      <c r="IH220" s="304"/>
      <c r="II220" s="304"/>
      <c r="IJ220" s="304"/>
      <c r="IK220" s="304"/>
      <c r="IL220" s="304"/>
    </row>
    <row r="221" spans="2:246" s="100" customFormat="1" ht="24" customHeight="1" x14ac:dyDescent="0.2">
      <c r="D221" s="303"/>
      <c r="E221" s="303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4"/>
      <c r="AU221" s="304"/>
      <c r="AV221" s="304"/>
      <c r="AW221" s="304"/>
      <c r="AX221" s="304"/>
      <c r="AY221" s="304"/>
      <c r="AZ221" s="304"/>
      <c r="BA221" s="304"/>
      <c r="BB221" s="304"/>
      <c r="BC221" s="304"/>
      <c r="BD221" s="304"/>
      <c r="BE221" s="304"/>
      <c r="BF221" s="304"/>
      <c r="BG221" s="304"/>
      <c r="BH221" s="304"/>
      <c r="BI221" s="304"/>
      <c r="BJ221" s="304"/>
      <c r="BK221" s="304"/>
      <c r="BL221" s="304"/>
      <c r="BM221" s="304"/>
      <c r="BN221" s="304"/>
      <c r="BO221" s="304"/>
      <c r="BP221" s="304"/>
      <c r="BQ221" s="304"/>
      <c r="BR221" s="304"/>
      <c r="BS221" s="304"/>
      <c r="BT221" s="304"/>
      <c r="BU221" s="304"/>
      <c r="BV221" s="304"/>
      <c r="BW221" s="304"/>
      <c r="BX221" s="304"/>
      <c r="BY221" s="304"/>
      <c r="BZ221" s="304"/>
      <c r="CA221" s="304"/>
      <c r="CB221" s="304"/>
      <c r="CC221" s="304"/>
      <c r="CD221" s="304"/>
      <c r="CE221" s="304"/>
      <c r="CF221" s="304"/>
      <c r="CG221" s="304"/>
      <c r="CH221" s="304"/>
      <c r="CI221" s="304"/>
      <c r="CJ221" s="304"/>
      <c r="CK221" s="304"/>
      <c r="CL221" s="304"/>
      <c r="CM221" s="304"/>
      <c r="CN221" s="304"/>
      <c r="CO221" s="304"/>
      <c r="CP221" s="304"/>
      <c r="CQ221" s="304"/>
      <c r="CR221" s="304"/>
      <c r="CS221" s="304"/>
      <c r="CT221" s="304"/>
      <c r="CU221" s="304"/>
      <c r="CV221" s="304"/>
      <c r="CW221" s="304"/>
      <c r="CX221" s="304"/>
      <c r="CY221" s="304"/>
      <c r="CZ221" s="304"/>
      <c r="DA221" s="304"/>
      <c r="DB221" s="304"/>
      <c r="DC221" s="304"/>
      <c r="DD221" s="304"/>
      <c r="DE221" s="304"/>
      <c r="DF221" s="304"/>
      <c r="DG221" s="304"/>
      <c r="DH221" s="304"/>
      <c r="DI221" s="304"/>
      <c r="DJ221" s="304"/>
      <c r="DK221" s="304"/>
      <c r="DL221" s="304"/>
      <c r="DM221" s="304"/>
      <c r="DN221" s="304"/>
      <c r="DO221" s="304"/>
      <c r="DP221" s="304"/>
      <c r="DQ221" s="304"/>
      <c r="DR221" s="304"/>
      <c r="DS221" s="304"/>
      <c r="DT221" s="304"/>
      <c r="DU221" s="304"/>
      <c r="DV221" s="304"/>
      <c r="DW221" s="304"/>
      <c r="DX221" s="304"/>
      <c r="DY221" s="304"/>
      <c r="DZ221" s="304"/>
      <c r="EA221" s="304"/>
      <c r="EB221" s="304"/>
      <c r="EC221" s="304"/>
      <c r="ED221" s="304"/>
      <c r="EE221" s="304"/>
      <c r="EF221" s="304"/>
      <c r="EG221" s="304"/>
      <c r="EH221" s="304"/>
      <c r="EI221" s="304"/>
      <c r="EJ221" s="304"/>
      <c r="EK221" s="304"/>
      <c r="EL221" s="304"/>
      <c r="EM221" s="304"/>
      <c r="EN221" s="304"/>
      <c r="EO221" s="304"/>
      <c r="EP221" s="304"/>
      <c r="EQ221" s="304"/>
      <c r="ER221" s="304"/>
      <c r="ES221" s="304"/>
      <c r="ET221" s="304"/>
      <c r="EU221" s="304"/>
      <c r="EV221" s="304"/>
      <c r="EW221" s="304"/>
      <c r="EX221" s="304"/>
      <c r="EY221" s="304"/>
      <c r="EZ221" s="304"/>
      <c r="FA221" s="304"/>
      <c r="FB221" s="304"/>
      <c r="FC221" s="304"/>
      <c r="FD221" s="304"/>
      <c r="FE221" s="304"/>
      <c r="FF221" s="304"/>
      <c r="FG221" s="304"/>
      <c r="FH221" s="304"/>
      <c r="FI221" s="304"/>
      <c r="FJ221" s="304"/>
      <c r="FK221" s="304"/>
      <c r="FL221" s="304"/>
      <c r="FM221" s="304"/>
      <c r="FN221" s="304"/>
      <c r="FO221" s="304"/>
      <c r="FP221" s="304"/>
      <c r="FQ221" s="304"/>
      <c r="FR221" s="304"/>
      <c r="FS221" s="304"/>
      <c r="FT221" s="304"/>
      <c r="FU221" s="304"/>
      <c r="FV221" s="304"/>
      <c r="FW221" s="304"/>
      <c r="FX221" s="304"/>
      <c r="FY221" s="304"/>
      <c r="FZ221" s="304"/>
      <c r="GA221" s="304"/>
      <c r="GB221" s="304"/>
      <c r="GC221" s="304"/>
      <c r="GD221" s="304"/>
      <c r="GE221" s="304"/>
      <c r="GF221" s="304"/>
      <c r="GG221" s="304"/>
      <c r="GH221" s="304"/>
      <c r="GI221" s="304"/>
      <c r="GJ221" s="304"/>
      <c r="GK221" s="304"/>
      <c r="GL221" s="304"/>
      <c r="GM221" s="304"/>
      <c r="GN221" s="304"/>
      <c r="GO221" s="304"/>
      <c r="GP221" s="304"/>
      <c r="GQ221" s="304"/>
      <c r="GR221" s="304"/>
      <c r="GS221" s="304"/>
      <c r="GT221" s="304"/>
      <c r="GU221" s="304"/>
      <c r="GV221" s="304"/>
      <c r="GW221" s="304"/>
      <c r="GX221" s="304"/>
      <c r="GY221" s="304"/>
      <c r="GZ221" s="304"/>
      <c r="HA221" s="304"/>
      <c r="HB221" s="304"/>
      <c r="HC221" s="304"/>
      <c r="HD221" s="304"/>
      <c r="HE221" s="304"/>
      <c r="HF221" s="304"/>
      <c r="HG221" s="304"/>
      <c r="HH221" s="304"/>
      <c r="HI221" s="304"/>
      <c r="HJ221" s="304"/>
      <c r="HK221" s="304"/>
      <c r="HL221" s="304"/>
      <c r="HM221" s="304"/>
      <c r="HN221" s="304"/>
      <c r="HO221" s="304"/>
      <c r="HP221" s="304"/>
      <c r="HQ221" s="304"/>
      <c r="HR221" s="304"/>
      <c r="HS221" s="304"/>
      <c r="HT221" s="304"/>
      <c r="HU221" s="304"/>
      <c r="HV221" s="304"/>
      <c r="HW221" s="304"/>
      <c r="HX221" s="304"/>
      <c r="HY221" s="304"/>
      <c r="HZ221" s="304"/>
      <c r="IA221" s="304"/>
      <c r="IB221" s="304"/>
      <c r="IC221" s="304"/>
      <c r="ID221" s="304"/>
      <c r="IE221" s="304"/>
      <c r="IF221" s="304"/>
      <c r="IG221" s="304"/>
      <c r="IH221" s="304"/>
      <c r="II221" s="304"/>
      <c r="IJ221" s="304"/>
      <c r="IK221" s="304"/>
      <c r="IL221" s="304"/>
    </row>
    <row r="222" spans="2:246" s="100" customFormat="1" ht="24" customHeight="1" x14ac:dyDescent="0.2">
      <c r="D222" s="303"/>
      <c r="E222" s="303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4"/>
      <c r="AU222" s="304"/>
      <c r="AV222" s="304"/>
      <c r="AW222" s="304"/>
      <c r="AX222" s="304"/>
      <c r="AY222" s="304"/>
      <c r="AZ222" s="304"/>
      <c r="BA222" s="304"/>
      <c r="BB222" s="304"/>
      <c r="BC222" s="304"/>
      <c r="BD222" s="304"/>
      <c r="BE222" s="304"/>
      <c r="BF222" s="304"/>
      <c r="BG222" s="304"/>
      <c r="BH222" s="304"/>
      <c r="BI222" s="304"/>
      <c r="BJ222" s="304"/>
      <c r="BK222" s="304"/>
      <c r="BL222" s="304"/>
      <c r="BM222" s="304"/>
      <c r="BN222" s="304"/>
      <c r="BO222" s="304"/>
      <c r="BP222" s="304"/>
      <c r="BQ222" s="304"/>
      <c r="BR222" s="304"/>
      <c r="BS222" s="304"/>
      <c r="BT222" s="304"/>
      <c r="BU222" s="304"/>
      <c r="BV222" s="304"/>
      <c r="BW222" s="304"/>
      <c r="BX222" s="304"/>
      <c r="BY222" s="304"/>
      <c r="BZ222" s="304"/>
      <c r="CA222" s="304"/>
      <c r="CB222" s="304"/>
      <c r="CC222" s="304"/>
      <c r="CD222" s="304"/>
      <c r="CE222" s="304"/>
      <c r="CF222" s="304"/>
      <c r="CG222" s="304"/>
      <c r="CH222" s="304"/>
      <c r="CI222" s="304"/>
      <c r="CJ222" s="304"/>
      <c r="CK222" s="304"/>
      <c r="CL222" s="304"/>
      <c r="CM222" s="304"/>
      <c r="CN222" s="304"/>
      <c r="CO222" s="304"/>
      <c r="CP222" s="304"/>
      <c r="CQ222" s="304"/>
      <c r="CR222" s="304"/>
      <c r="CS222" s="304"/>
      <c r="CT222" s="304"/>
      <c r="CU222" s="304"/>
      <c r="CV222" s="304"/>
      <c r="CW222" s="304"/>
      <c r="CX222" s="304"/>
      <c r="CY222" s="304"/>
      <c r="CZ222" s="304"/>
      <c r="DA222" s="304"/>
      <c r="DB222" s="304"/>
      <c r="DC222" s="304"/>
      <c r="DD222" s="304"/>
      <c r="DE222" s="304"/>
      <c r="DF222" s="304"/>
      <c r="DG222" s="304"/>
      <c r="DH222" s="304"/>
      <c r="DI222" s="304"/>
      <c r="DJ222" s="304"/>
      <c r="DK222" s="304"/>
      <c r="DL222" s="304"/>
      <c r="DM222" s="304"/>
      <c r="DN222" s="304"/>
      <c r="DO222" s="304"/>
      <c r="DP222" s="304"/>
      <c r="DQ222" s="304"/>
      <c r="DR222" s="304"/>
      <c r="DS222" s="304"/>
      <c r="DT222" s="304"/>
      <c r="DU222" s="304"/>
      <c r="DV222" s="304"/>
      <c r="DW222" s="304"/>
      <c r="DX222" s="304"/>
      <c r="DY222" s="304"/>
      <c r="DZ222" s="304"/>
      <c r="EA222" s="304"/>
      <c r="EB222" s="304"/>
      <c r="EC222" s="304"/>
      <c r="ED222" s="304"/>
      <c r="EE222" s="304"/>
      <c r="EF222" s="304"/>
      <c r="EG222" s="304"/>
      <c r="EH222" s="304"/>
      <c r="EI222" s="304"/>
      <c r="EJ222" s="304"/>
      <c r="EK222" s="304"/>
      <c r="EL222" s="304"/>
      <c r="EM222" s="304"/>
      <c r="EN222" s="304"/>
      <c r="EO222" s="304"/>
      <c r="EP222" s="304"/>
      <c r="EQ222" s="304"/>
      <c r="ER222" s="304"/>
      <c r="ES222" s="304"/>
      <c r="ET222" s="304"/>
      <c r="EU222" s="304"/>
      <c r="EV222" s="304"/>
      <c r="EW222" s="304"/>
      <c r="EX222" s="304"/>
      <c r="EY222" s="304"/>
      <c r="EZ222" s="304"/>
      <c r="FA222" s="304"/>
      <c r="FB222" s="304"/>
      <c r="FC222" s="304"/>
      <c r="FD222" s="304"/>
      <c r="FE222" s="304"/>
      <c r="FF222" s="304"/>
      <c r="FG222" s="304"/>
      <c r="FH222" s="304"/>
      <c r="FI222" s="304"/>
      <c r="FJ222" s="304"/>
      <c r="FK222" s="304"/>
      <c r="FL222" s="304"/>
      <c r="FM222" s="304"/>
      <c r="FN222" s="304"/>
      <c r="FO222" s="304"/>
      <c r="FP222" s="304"/>
      <c r="FQ222" s="304"/>
      <c r="FR222" s="304"/>
      <c r="FS222" s="304"/>
      <c r="FT222" s="304"/>
      <c r="FU222" s="304"/>
      <c r="FV222" s="304"/>
      <c r="FW222" s="304"/>
      <c r="FX222" s="304"/>
      <c r="FY222" s="304"/>
      <c r="FZ222" s="304"/>
      <c r="GA222" s="304"/>
      <c r="GB222" s="304"/>
      <c r="GC222" s="304"/>
      <c r="GD222" s="304"/>
      <c r="GE222" s="304"/>
      <c r="GF222" s="304"/>
      <c r="GG222" s="304"/>
      <c r="GH222" s="304"/>
      <c r="GI222" s="304"/>
      <c r="GJ222" s="304"/>
      <c r="GK222" s="304"/>
      <c r="GL222" s="304"/>
      <c r="GM222" s="304"/>
      <c r="GN222" s="304"/>
      <c r="GO222" s="304"/>
      <c r="GP222" s="304"/>
      <c r="GQ222" s="304"/>
      <c r="GR222" s="304"/>
      <c r="GS222" s="304"/>
      <c r="GT222" s="304"/>
      <c r="GU222" s="304"/>
      <c r="GV222" s="304"/>
      <c r="GW222" s="304"/>
      <c r="GX222" s="304"/>
      <c r="GY222" s="304"/>
      <c r="GZ222" s="304"/>
      <c r="HA222" s="304"/>
      <c r="HB222" s="304"/>
      <c r="HC222" s="304"/>
      <c r="HD222" s="304"/>
      <c r="HE222" s="304"/>
      <c r="HF222" s="304"/>
      <c r="HG222" s="304"/>
      <c r="HH222" s="304"/>
      <c r="HI222" s="304"/>
      <c r="HJ222" s="304"/>
      <c r="HK222" s="304"/>
      <c r="HL222" s="304"/>
      <c r="HM222" s="304"/>
      <c r="HN222" s="304"/>
      <c r="HO222" s="304"/>
      <c r="HP222" s="304"/>
      <c r="HQ222" s="304"/>
      <c r="HR222" s="304"/>
      <c r="HS222" s="304"/>
      <c r="HT222" s="304"/>
      <c r="HU222" s="304"/>
      <c r="HV222" s="304"/>
      <c r="HW222" s="304"/>
      <c r="HX222" s="304"/>
      <c r="HY222" s="304"/>
      <c r="HZ222" s="304"/>
      <c r="IA222" s="304"/>
      <c r="IB222" s="304"/>
      <c r="IC222" s="304"/>
      <c r="ID222" s="304"/>
      <c r="IE222" s="304"/>
      <c r="IF222" s="304"/>
      <c r="IG222" s="304"/>
      <c r="IH222" s="304"/>
      <c r="II222" s="304"/>
      <c r="IJ222" s="304"/>
      <c r="IK222" s="304"/>
      <c r="IL222" s="304"/>
    </row>
    <row r="223" spans="2:246" s="100" customFormat="1" ht="24" customHeight="1" x14ac:dyDescent="0.2">
      <c r="D223" s="303"/>
      <c r="E223" s="303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4"/>
      <c r="AU223" s="304"/>
      <c r="AV223" s="304"/>
      <c r="AW223" s="304"/>
      <c r="AX223" s="304"/>
      <c r="AY223" s="304"/>
      <c r="AZ223" s="304"/>
      <c r="BA223" s="304"/>
      <c r="BB223" s="304"/>
      <c r="BC223" s="304"/>
      <c r="BD223" s="304"/>
      <c r="BE223" s="304"/>
      <c r="BF223" s="304"/>
      <c r="BG223" s="304"/>
      <c r="BH223" s="304"/>
      <c r="BI223" s="304"/>
      <c r="BJ223" s="304"/>
      <c r="BK223" s="304"/>
      <c r="BL223" s="304"/>
      <c r="BM223" s="304"/>
      <c r="BN223" s="304"/>
      <c r="BO223" s="304"/>
      <c r="BP223" s="304"/>
      <c r="BQ223" s="304"/>
      <c r="BR223" s="304"/>
      <c r="BS223" s="304"/>
      <c r="BT223" s="304"/>
      <c r="BU223" s="304"/>
      <c r="BV223" s="304"/>
      <c r="BW223" s="304"/>
      <c r="BX223" s="304"/>
      <c r="BY223" s="304"/>
      <c r="BZ223" s="304"/>
      <c r="CA223" s="304"/>
      <c r="CB223" s="304"/>
      <c r="CC223" s="304"/>
      <c r="CD223" s="304"/>
      <c r="CE223" s="304"/>
      <c r="CF223" s="304"/>
      <c r="CG223" s="304"/>
      <c r="CH223" s="304"/>
      <c r="CI223" s="304"/>
      <c r="CJ223" s="304"/>
      <c r="CK223" s="304"/>
      <c r="CL223" s="304"/>
      <c r="CM223" s="304"/>
      <c r="CN223" s="304"/>
      <c r="CO223" s="304"/>
      <c r="CP223" s="304"/>
      <c r="CQ223" s="304"/>
      <c r="CR223" s="304"/>
      <c r="CS223" s="304"/>
      <c r="CT223" s="304"/>
      <c r="CU223" s="304"/>
      <c r="CV223" s="304"/>
      <c r="CW223" s="304"/>
      <c r="CX223" s="304"/>
      <c r="CY223" s="304"/>
      <c r="CZ223" s="304"/>
      <c r="DA223" s="304"/>
      <c r="DB223" s="304"/>
      <c r="DC223" s="304"/>
      <c r="DD223" s="304"/>
      <c r="DE223" s="304"/>
      <c r="DF223" s="304"/>
      <c r="DG223" s="304"/>
      <c r="DH223" s="304"/>
      <c r="DI223" s="304"/>
      <c r="DJ223" s="304"/>
      <c r="DK223" s="304"/>
      <c r="DL223" s="304"/>
      <c r="DM223" s="304"/>
      <c r="DN223" s="304"/>
      <c r="DO223" s="304"/>
      <c r="DP223" s="304"/>
      <c r="DQ223" s="304"/>
      <c r="DR223" s="304"/>
      <c r="DS223" s="304"/>
      <c r="DT223" s="304"/>
      <c r="DU223" s="304"/>
      <c r="DV223" s="304"/>
      <c r="DW223" s="304"/>
      <c r="DX223" s="304"/>
      <c r="DY223" s="304"/>
      <c r="DZ223" s="304"/>
      <c r="EA223" s="304"/>
      <c r="EB223" s="304"/>
      <c r="EC223" s="304"/>
      <c r="ED223" s="304"/>
      <c r="EE223" s="304"/>
      <c r="EF223" s="304"/>
      <c r="EG223" s="304"/>
      <c r="EH223" s="304"/>
      <c r="EI223" s="304"/>
      <c r="EJ223" s="304"/>
      <c r="EK223" s="304"/>
      <c r="EL223" s="304"/>
      <c r="EM223" s="304"/>
      <c r="EN223" s="304"/>
      <c r="EO223" s="304"/>
      <c r="EP223" s="304"/>
      <c r="EQ223" s="304"/>
      <c r="ER223" s="304"/>
      <c r="ES223" s="304"/>
      <c r="ET223" s="304"/>
      <c r="EU223" s="304"/>
      <c r="EV223" s="304"/>
      <c r="EW223" s="304"/>
      <c r="EX223" s="304"/>
      <c r="EY223" s="304"/>
      <c r="EZ223" s="304"/>
      <c r="FA223" s="304"/>
      <c r="FB223" s="304"/>
      <c r="FC223" s="304"/>
      <c r="FD223" s="304"/>
      <c r="FE223" s="304"/>
      <c r="FF223" s="304"/>
      <c r="FG223" s="304"/>
      <c r="FH223" s="304"/>
      <c r="FI223" s="304"/>
      <c r="FJ223" s="304"/>
      <c r="FK223" s="304"/>
      <c r="FL223" s="304"/>
      <c r="FM223" s="304"/>
      <c r="FN223" s="304"/>
      <c r="FO223" s="304"/>
      <c r="FP223" s="304"/>
      <c r="FQ223" s="304"/>
      <c r="FR223" s="304"/>
      <c r="FS223" s="304"/>
      <c r="FT223" s="304"/>
      <c r="FU223" s="304"/>
      <c r="FV223" s="304"/>
      <c r="FW223" s="304"/>
      <c r="FX223" s="304"/>
      <c r="FY223" s="304"/>
      <c r="FZ223" s="304"/>
      <c r="GA223" s="304"/>
      <c r="GB223" s="304"/>
      <c r="GC223" s="304"/>
      <c r="GD223" s="304"/>
      <c r="GE223" s="304"/>
      <c r="GF223" s="304"/>
      <c r="GG223" s="304"/>
      <c r="GH223" s="304"/>
      <c r="GI223" s="304"/>
      <c r="GJ223" s="304"/>
      <c r="GK223" s="304"/>
      <c r="GL223" s="304"/>
      <c r="GM223" s="304"/>
      <c r="GN223" s="304"/>
      <c r="GO223" s="304"/>
      <c r="GP223" s="304"/>
      <c r="GQ223" s="304"/>
      <c r="GR223" s="304"/>
      <c r="GS223" s="304"/>
      <c r="GT223" s="304"/>
      <c r="GU223" s="304"/>
      <c r="GV223" s="304"/>
      <c r="GW223" s="304"/>
      <c r="GX223" s="304"/>
      <c r="GY223" s="304"/>
      <c r="GZ223" s="304"/>
      <c r="HA223" s="304"/>
      <c r="HB223" s="304"/>
      <c r="HC223" s="304"/>
      <c r="HD223" s="304"/>
      <c r="HE223" s="304"/>
      <c r="HF223" s="304"/>
      <c r="HG223" s="304"/>
      <c r="HH223" s="304"/>
      <c r="HI223" s="304"/>
      <c r="HJ223" s="304"/>
      <c r="HK223" s="304"/>
      <c r="HL223" s="304"/>
      <c r="HM223" s="304"/>
      <c r="HN223" s="304"/>
      <c r="HO223" s="304"/>
      <c r="HP223" s="304"/>
      <c r="HQ223" s="304"/>
      <c r="HR223" s="304"/>
      <c r="HS223" s="304"/>
      <c r="HT223" s="304"/>
      <c r="HU223" s="304"/>
      <c r="HV223" s="304"/>
      <c r="HW223" s="304"/>
      <c r="HX223" s="304"/>
      <c r="HY223" s="304"/>
      <c r="HZ223" s="304"/>
      <c r="IA223" s="304"/>
      <c r="IB223" s="304"/>
      <c r="IC223" s="304"/>
      <c r="ID223" s="304"/>
      <c r="IE223" s="304"/>
      <c r="IF223" s="304"/>
      <c r="IG223" s="304"/>
      <c r="IH223" s="304"/>
      <c r="II223" s="304"/>
      <c r="IJ223" s="304"/>
      <c r="IK223" s="304"/>
      <c r="IL223" s="304"/>
    </row>
    <row r="224" spans="2:246" s="100" customFormat="1" ht="24" customHeight="1" x14ac:dyDescent="0.2">
      <c r="D224" s="303"/>
      <c r="E224" s="303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/>
      <c r="AF224" s="304"/>
      <c r="AG224" s="304"/>
      <c r="AH224" s="304"/>
      <c r="AI224" s="304"/>
      <c r="AJ224" s="304"/>
      <c r="AK224" s="304"/>
      <c r="AL224" s="304"/>
      <c r="AM224" s="304"/>
      <c r="AN224" s="304"/>
      <c r="AO224" s="304"/>
      <c r="AP224" s="304"/>
      <c r="AQ224" s="304"/>
      <c r="AR224" s="304"/>
      <c r="AS224" s="304"/>
      <c r="AT224" s="304"/>
      <c r="AU224" s="304"/>
      <c r="AV224" s="304"/>
      <c r="AW224" s="304"/>
      <c r="AX224" s="304"/>
      <c r="AY224" s="304"/>
      <c r="AZ224" s="304"/>
      <c r="BA224" s="304"/>
      <c r="BB224" s="304"/>
      <c r="BC224" s="304"/>
      <c r="BD224" s="304"/>
      <c r="BE224" s="304"/>
      <c r="BF224" s="304"/>
      <c r="BG224" s="304"/>
      <c r="BH224" s="304"/>
      <c r="BI224" s="304"/>
      <c r="BJ224" s="304"/>
      <c r="BK224" s="304"/>
      <c r="BL224" s="304"/>
      <c r="BM224" s="304"/>
      <c r="BN224" s="304"/>
      <c r="BO224" s="304"/>
      <c r="BP224" s="304"/>
      <c r="BQ224" s="304"/>
      <c r="BR224" s="304"/>
      <c r="BS224" s="304"/>
      <c r="BT224" s="304"/>
      <c r="BU224" s="304"/>
      <c r="BV224" s="304"/>
      <c r="BW224" s="304"/>
      <c r="BX224" s="304"/>
      <c r="BY224" s="304"/>
      <c r="BZ224" s="304"/>
      <c r="CA224" s="304"/>
      <c r="CB224" s="304"/>
      <c r="CC224" s="304"/>
      <c r="CD224" s="304"/>
      <c r="CE224" s="304"/>
      <c r="CF224" s="304"/>
      <c r="CG224" s="304"/>
      <c r="CH224" s="304"/>
      <c r="CI224" s="304"/>
      <c r="CJ224" s="304"/>
      <c r="CK224" s="304"/>
      <c r="CL224" s="304"/>
      <c r="CM224" s="304"/>
      <c r="CN224" s="304"/>
      <c r="CO224" s="304"/>
      <c r="CP224" s="304"/>
      <c r="CQ224" s="304"/>
      <c r="CR224" s="304"/>
      <c r="CS224" s="304"/>
      <c r="CT224" s="304"/>
      <c r="CU224" s="304"/>
      <c r="CV224" s="304"/>
      <c r="CW224" s="304"/>
      <c r="CX224" s="304"/>
      <c r="CY224" s="304"/>
      <c r="CZ224" s="304"/>
      <c r="DA224" s="304"/>
      <c r="DB224" s="304"/>
      <c r="DC224" s="304"/>
      <c r="DD224" s="304"/>
      <c r="DE224" s="304"/>
      <c r="DF224" s="304"/>
      <c r="DG224" s="304"/>
      <c r="DH224" s="304"/>
      <c r="DI224" s="304"/>
      <c r="DJ224" s="304"/>
      <c r="DK224" s="304"/>
      <c r="DL224" s="304"/>
      <c r="DM224" s="304"/>
      <c r="DN224" s="304"/>
      <c r="DO224" s="304"/>
      <c r="DP224" s="304"/>
      <c r="DQ224" s="304"/>
      <c r="DR224" s="304"/>
      <c r="DS224" s="304"/>
      <c r="DT224" s="304"/>
      <c r="DU224" s="304"/>
      <c r="DV224" s="304"/>
      <c r="DW224" s="304"/>
      <c r="DX224" s="304"/>
      <c r="DY224" s="304"/>
      <c r="DZ224" s="304"/>
      <c r="EA224" s="304"/>
      <c r="EB224" s="304"/>
      <c r="EC224" s="304"/>
      <c r="ED224" s="304"/>
      <c r="EE224" s="304"/>
      <c r="EF224" s="304"/>
      <c r="EG224" s="304"/>
      <c r="EH224" s="304"/>
      <c r="EI224" s="304"/>
      <c r="EJ224" s="304"/>
      <c r="EK224" s="304"/>
      <c r="EL224" s="304"/>
      <c r="EM224" s="304"/>
      <c r="EN224" s="304"/>
      <c r="EO224" s="304"/>
      <c r="EP224" s="304"/>
      <c r="EQ224" s="304"/>
      <c r="ER224" s="304"/>
      <c r="ES224" s="304"/>
      <c r="ET224" s="304"/>
      <c r="EU224" s="304"/>
      <c r="EV224" s="304"/>
      <c r="EW224" s="304"/>
      <c r="EX224" s="304"/>
      <c r="EY224" s="304"/>
      <c r="EZ224" s="304"/>
      <c r="FA224" s="304"/>
      <c r="FB224" s="304"/>
      <c r="FC224" s="304"/>
      <c r="FD224" s="304"/>
      <c r="FE224" s="304"/>
      <c r="FF224" s="304"/>
      <c r="FG224" s="304"/>
      <c r="FH224" s="304"/>
      <c r="FI224" s="304"/>
      <c r="FJ224" s="304"/>
      <c r="FK224" s="304"/>
      <c r="FL224" s="304"/>
      <c r="FM224" s="304"/>
      <c r="FN224" s="304"/>
      <c r="FO224" s="304"/>
      <c r="FP224" s="304"/>
      <c r="FQ224" s="304"/>
      <c r="FR224" s="304"/>
      <c r="FS224" s="304"/>
      <c r="FT224" s="304"/>
      <c r="FU224" s="304"/>
      <c r="FV224" s="304"/>
      <c r="FW224" s="304"/>
      <c r="FX224" s="304"/>
      <c r="FY224" s="304"/>
      <c r="FZ224" s="304"/>
      <c r="GA224" s="304"/>
      <c r="GB224" s="304"/>
      <c r="GC224" s="304"/>
      <c r="GD224" s="304"/>
      <c r="GE224" s="304"/>
      <c r="GF224" s="304"/>
      <c r="GG224" s="304"/>
      <c r="GH224" s="304"/>
      <c r="GI224" s="304"/>
      <c r="GJ224" s="304"/>
      <c r="GK224" s="304"/>
      <c r="GL224" s="304"/>
      <c r="GM224" s="304"/>
      <c r="GN224" s="304"/>
      <c r="GO224" s="304"/>
      <c r="GP224" s="304"/>
      <c r="GQ224" s="304"/>
      <c r="GR224" s="304"/>
      <c r="GS224" s="304"/>
      <c r="GT224" s="304"/>
      <c r="GU224" s="304"/>
      <c r="GV224" s="304"/>
      <c r="GW224" s="304"/>
      <c r="GX224" s="304"/>
      <c r="GY224" s="304"/>
      <c r="GZ224" s="304"/>
      <c r="HA224" s="304"/>
      <c r="HB224" s="304"/>
      <c r="HC224" s="304"/>
      <c r="HD224" s="304"/>
      <c r="HE224" s="304"/>
      <c r="HF224" s="304"/>
      <c r="HG224" s="304"/>
      <c r="HH224" s="304"/>
      <c r="HI224" s="304"/>
      <c r="HJ224" s="304"/>
      <c r="HK224" s="304"/>
      <c r="HL224" s="304"/>
      <c r="HM224" s="304"/>
      <c r="HN224" s="304"/>
      <c r="HO224" s="304"/>
      <c r="HP224" s="304"/>
      <c r="HQ224" s="304"/>
      <c r="HR224" s="304"/>
      <c r="HS224" s="304"/>
      <c r="HT224" s="304"/>
      <c r="HU224" s="304"/>
      <c r="HV224" s="304"/>
      <c r="HW224" s="304"/>
      <c r="HX224" s="304"/>
      <c r="HY224" s="304"/>
      <c r="HZ224" s="304"/>
      <c r="IA224" s="304"/>
      <c r="IB224" s="304"/>
      <c r="IC224" s="304"/>
      <c r="ID224" s="304"/>
      <c r="IE224" s="304"/>
      <c r="IF224" s="304"/>
      <c r="IG224" s="304"/>
      <c r="IH224" s="304"/>
      <c r="II224" s="304"/>
      <c r="IJ224" s="304"/>
      <c r="IK224" s="304"/>
      <c r="IL224" s="304"/>
    </row>
    <row r="225" spans="4:246" s="100" customFormat="1" ht="24" customHeight="1" x14ac:dyDescent="0.2">
      <c r="D225" s="303"/>
      <c r="E225" s="303"/>
      <c r="J225" s="304"/>
      <c r="K225" s="304"/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304"/>
      <c r="AA225" s="304"/>
      <c r="AB225" s="304"/>
      <c r="AC225" s="304"/>
      <c r="AD225" s="304"/>
      <c r="AE225" s="304"/>
      <c r="AF225" s="304"/>
      <c r="AG225" s="304"/>
      <c r="AH225" s="304"/>
      <c r="AI225" s="304"/>
      <c r="AJ225" s="304"/>
      <c r="AK225" s="304"/>
      <c r="AL225" s="304"/>
      <c r="AM225" s="304"/>
      <c r="AN225" s="304"/>
      <c r="AO225" s="304"/>
      <c r="AP225" s="304"/>
      <c r="AQ225" s="304"/>
      <c r="AR225" s="304"/>
      <c r="AS225" s="304"/>
      <c r="AT225" s="304"/>
      <c r="AU225" s="304"/>
      <c r="AV225" s="304"/>
      <c r="AW225" s="304"/>
      <c r="AX225" s="304"/>
      <c r="AY225" s="304"/>
      <c r="AZ225" s="304"/>
      <c r="BA225" s="304"/>
      <c r="BB225" s="304"/>
      <c r="BC225" s="304"/>
      <c r="BD225" s="304"/>
      <c r="BE225" s="304"/>
      <c r="BF225" s="304"/>
      <c r="BG225" s="304"/>
      <c r="BH225" s="304"/>
      <c r="BI225" s="304"/>
      <c r="BJ225" s="304"/>
      <c r="BK225" s="304"/>
      <c r="BL225" s="304"/>
      <c r="BM225" s="304"/>
      <c r="BN225" s="304"/>
      <c r="BO225" s="304"/>
      <c r="BP225" s="304"/>
      <c r="BQ225" s="304"/>
      <c r="BR225" s="304"/>
      <c r="BS225" s="304"/>
      <c r="BT225" s="304"/>
      <c r="BU225" s="304"/>
      <c r="BV225" s="304"/>
      <c r="BW225" s="304"/>
      <c r="BX225" s="304"/>
      <c r="BY225" s="304"/>
      <c r="BZ225" s="304"/>
      <c r="CA225" s="304"/>
      <c r="CB225" s="304"/>
      <c r="CC225" s="304"/>
      <c r="CD225" s="304"/>
      <c r="CE225" s="304"/>
      <c r="CF225" s="304"/>
      <c r="CG225" s="304"/>
      <c r="CH225" s="304"/>
      <c r="CI225" s="304"/>
      <c r="CJ225" s="304"/>
      <c r="CK225" s="304"/>
      <c r="CL225" s="304"/>
      <c r="CM225" s="304"/>
      <c r="CN225" s="304"/>
      <c r="CO225" s="304"/>
      <c r="CP225" s="304"/>
      <c r="CQ225" s="304"/>
      <c r="CR225" s="304"/>
      <c r="CS225" s="304"/>
      <c r="CT225" s="304"/>
      <c r="CU225" s="304"/>
      <c r="CV225" s="304"/>
      <c r="CW225" s="304"/>
      <c r="CX225" s="304"/>
      <c r="CY225" s="304"/>
      <c r="CZ225" s="304"/>
      <c r="DA225" s="304"/>
      <c r="DB225" s="304"/>
      <c r="DC225" s="304"/>
      <c r="DD225" s="304"/>
      <c r="DE225" s="304"/>
      <c r="DF225" s="304"/>
      <c r="DG225" s="304"/>
      <c r="DH225" s="304"/>
      <c r="DI225" s="304"/>
      <c r="DJ225" s="304"/>
      <c r="DK225" s="304"/>
      <c r="DL225" s="304"/>
      <c r="DM225" s="304"/>
      <c r="DN225" s="304"/>
      <c r="DO225" s="304"/>
      <c r="DP225" s="304"/>
      <c r="DQ225" s="304"/>
      <c r="DR225" s="304"/>
      <c r="DS225" s="304"/>
      <c r="DT225" s="304"/>
      <c r="DU225" s="304"/>
      <c r="DV225" s="304"/>
      <c r="DW225" s="304"/>
      <c r="DX225" s="304"/>
      <c r="DY225" s="304"/>
      <c r="DZ225" s="304"/>
      <c r="EA225" s="304"/>
      <c r="EB225" s="304"/>
      <c r="EC225" s="304"/>
      <c r="ED225" s="304"/>
      <c r="EE225" s="304"/>
      <c r="EF225" s="304"/>
      <c r="EG225" s="304"/>
      <c r="EH225" s="304"/>
      <c r="EI225" s="304"/>
      <c r="EJ225" s="304"/>
      <c r="EK225" s="304"/>
      <c r="EL225" s="304"/>
      <c r="EM225" s="304"/>
      <c r="EN225" s="304"/>
      <c r="EO225" s="304"/>
      <c r="EP225" s="304"/>
      <c r="EQ225" s="304"/>
      <c r="ER225" s="304"/>
      <c r="ES225" s="304"/>
      <c r="ET225" s="304"/>
      <c r="EU225" s="304"/>
      <c r="EV225" s="304"/>
      <c r="EW225" s="304"/>
      <c r="EX225" s="304"/>
      <c r="EY225" s="304"/>
      <c r="EZ225" s="304"/>
      <c r="FA225" s="304"/>
      <c r="FB225" s="304"/>
      <c r="FC225" s="304"/>
      <c r="FD225" s="304"/>
      <c r="FE225" s="304"/>
      <c r="FF225" s="304"/>
      <c r="FG225" s="304"/>
      <c r="FH225" s="304"/>
      <c r="FI225" s="304"/>
      <c r="FJ225" s="304"/>
      <c r="FK225" s="304"/>
      <c r="FL225" s="304"/>
      <c r="FM225" s="304"/>
      <c r="FN225" s="304"/>
      <c r="FO225" s="304"/>
      <c r="FP225" s="304"/>
      <c r="FQ225" s="304"/>
      <c r="FR225" s="304"/>
      <c r="FS225" s="304"/>
      <c r="FT225" s="304"/>
      <c r="FU225" s="304"/>
      <c r="FV225" s="304"/>
      <c r="FW225" s="304"/>
      <c r="FX225" s="304"/>
      <c r="FY225" s="304"/>
      <c r="FZ225" s="304"/>
      <c r="GA225" s="304"/>
      <c r="GB225" s="304"/>
      <c r="GC225" s="304"/>
      <c r="GD225" s="304"/>
      <c r="GE225" s="304"/>
      <c r="GF225" s="304"/>
      <c r="GG225" s="304"/>
      <c r="GH225" s="304"/>
      <c r="GI225" s="304"/>
      <c r="GJ225" s="304"/>
      <c r="GK225" s="304"/>
      <c r="GL225" s="304"/>
      <c r="GM225" s="304"/>
      <c r="GN225" s="304"/>
      <c r="GO225" s="304"/>
      <c r="GP225" s="304"/>
      <c r="GQ225" s="304"/>
      <c r="GR225" s="304"/>
      <c r="GS225" s="304"/>
      <c r="GT225" s="304"/>
      <c r="GU225" s="304"/>
      <c r="GV225" s="304"/>
      <c r="GW225" s="304"/>
      <c r="GX225" s="304"/>
      <c r="GY225" s="304"/>
      <c r="GZ225" s="304"/>
      <c r="HA225" s="304"/>
      <c r="HB225" s="304"/>
      <c r="HC225" s="304"/>
      <c r="HD225" s="304"/>
      <c r="HE225" s="304"/>
      <c r="HF225" s="304"/>
      <c r="HG225" s="304"/>
      <c r="HH225" s="304"/>
      <c r="HI225" s="304"/>
      <c r="HJ225" s="304"/>
      <c r="HK225" s="304"/>
      <c r="HL225" s="304"/>
      <c r="HM225" s="304"/>
      <c r="HN225" s="304"/>
      <c r="HO225" s="304"/>
      <c r="HP225" s="304"/>
      <c r="HQ225" s="304"/>
      <c r="HR225" s="304"/>
      <c r="HS225" s="304"/>
      <c r="HT225" s="304"/>
      <c r="HU225" s="304"/>
      <c r="HV225" s="304"/>
      <c r="HW225" s="304"/>
      <c r="HX225" s="304"/>
      <c r="HY225" s="304"/>
      <c r="HZ225" s="304"/>
      <c r="IA225" s="304"/>
      <c r="IB225" s="304"/>
      <c r="IC225" s="304"/>
      <c r="ID225" s="304"/>
      <c r="IE225" s="304"/>
      <c r="IF225" s="304"/>
      <c r="IG225" s="304"/>
      <c r="IH225" s="304"/>
      <c r="II225" s="304"/>
      <c r="IJ225" s="304"/>
      <c r="IK225" s="304"/>
      <c r="IL225" s="304"/>
    </row>
    <row r="226" spans="4:246" s="100" customFormat="1" ht="24" customHeight="1" x14ac:dyDescent="0.2">
      <c r="D226" s="303"/>
      <c r="E226" s="303"/>
      <c r="J226" s="304"/>
      <c r="K226" s="30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304"/>
      <c r="AT226" s="304"/>
      <c r="AU226" s="304"/>
      <c r="AV226" s="304"/>
      <c r="AW226" s="304"/>
      <c r="AX226" s="304"/>
      <c r="AY226" s="304"/>
      <c r="AZ226" s="304"/>
      <c r="BA226" s="304"/>
      <c r="BB226" s="304"/>
      <c r="BC226" s="304"/>
      <c r="BD226" s="304"/>
      <c r="BE226" s="304"/>
      <c r="BF226" s="304"/>
      <c r="BG226" s="304"/>
      <c r="BH226" s="304"/>
      <c r="BI226" s="304"/>
      <c r="BJ226" s="304"/>
      <c r="BK226" s="304"/>
      <c r="BL226" s="304"/>
      <c r="BM226" s="304"/>
      <c r="BN226" s="304"/>
      <c r="BO226" s="304"/>
      <c r="BP226" s="304"/>
      <c r="BQ226" s="304"/>
      <c r="BR226" s="304"/>
      <c r="BS226" s="304"/>
      <c r="BT226" s="304"/>
      <c r="BU226" s="304"/>
      <c r="BV226" s="304"/>
      <c r="BW226" s="304"/>
      <c r="BX226" s="304"/>
      <c r="BY226" s="304"/>
      <c r="BZ226" s="304"/>
      <c r="CA226" s="304"/>
      <c r="CB226" s="304"/>
      <c r="CC226" s="304"/>
      <c r="CD226" s="304"/>
      <c r="CE226" s="304"/>
      <c r="CF226" s="304"/>
      <c r="CG226" s="304"/>
      <c r="CH226" s="304"/>
      <c r="CI226" s="304"/>
      <c r="CJ226" s="304"/>
      <c r="CK226" s="304"/>
      <c r="CL226" s="304"/>
      <c r="CM226" s="304"/>
      <c r="CN226" s="304"/>
      <c r="CO226" s="304"/>
      <c r="CP226" s="304"/>
      <c r="CQ226" s="304"/>
      <c r="CR226" s="304"/>
      <c r="CS226" s="304"/>
      <c r="CT226" s="304"/>
      <c r="CU226" s="304"/>
      <c r="CV226" s="304"/>
      <c r="CW226" s="304"/>
      <c r="CX226" s="304"/>
      <c r="CY226" s="304"/>
      <c r="CZ226" s="304"/>
      <c r="DA226" s="304"/>
      <c r="DB226" s="304"/>
      <c r="DC226" s="304"/>
      <c r="DD226" s="304"/>
      <c r="DE226" s="304"/>
      <c r="DF226" s="304"/>
      <c r="DG226" s="304"/>
      <c r="DH226" s="304"/>
      <c r="DI226" s="304"/>
      <c r="DJ226" s="304"/>
      <c r="DK226" s="304"/>
      <c r="DL226" s="304"/>
      <c r="DM226" s="304"/>
      <c r="DN226" s="304"/>
      <c r="DO226" s="304"/>
      <c r="DP226" s="304"/>
      <c r="DQ226" s="304"/>
      <c r="DR226" s="304"/>
      <c r="DS226" s="304"/>
      <c r="DT226" s="304"/>
      <c r="DU226" s="304"/>
      <c r="DV226" s="304"/>
      <c r="DW226" s="304"/>
      <c r="DX226" s="304"/>
      <c r="DY226" s="304"/>
      <c r="DZ226" s="304"/>
      <c r="EA226" s="304"/>
      <c r="EB226" s="304"/>
      <c r="EC226" s="304"/>
      <c r="ED226" s="304"/>
      <c r="EE226" s="304"/>
      <c r="EF226" s="304"/>
      <c r="EG226" s="304"/>
      <c r="EH226" s="304"/>
      <c r="EI226" s="304"/>
      <c r="EJ226" s="304"/>
      <c r="EK226" s="304"/>
      <c r="EL226" s="304"/>
      <c r="EM226" s="304"/>
      <c r="EN226" s="304"/>
      <c r="EO226" s="304"/>
      <c r="EP226" s="304"/>
      <c r="EQ226" s="304"/>
      <c r="ER226" s="304"/>
      <c r="ES226" s="304"/>
      <c r="ET226" s="304"/>
      <c r="EU226" s="304"/>
      <c r="EV226" s="304"/>
      <c r="EW226" s="304"/>
      <c r="EX226" s="304"/>
      <c r="EY226" s="304"/>
      <c r="EZ226" s="304"/>
      <c r="FA226" s="304"/>
      <c r="FB226" s="304"/>
      <c r="FC226" s="304"/>
      <c r="FD226" s="304"/>
      <c r="FE226" s="304"/>
      <c r="FF226" s="304"/>
      <c r="FG226" s="304"/>
      <c r="FH226" s="304"/>
      <c r="FI226" s="304"/>
      <c r="FJ226" s="304"/>
      <c r="FK226" s="304"/>
      <c r="FL226" s="304"/>
      <c r="FM226" s="304"/>
      <c r="FN226" s="304"/>
      <c r="FO226" s="304"/>
      <c r="FP226" s="304"/>
      <c r="FQ226" s="304"/>
      <c r="FR226" s="304"/>
      <c r="FS226" s="304"/>
      <c r="FT226" s="304"/>
      <c r="FU226" s="304"/>
      <c r="FV226" s="304"/>
      <c r="FW226" s="304"/>
      <c r="FX226" s="304"/>
      <c r="FY226" s="304"/>
      <c r="FZ226" s="304"/>
      <c r="GA226" s="304"/>
      <c r="GB226" s="304"/>
      <c r="GC226" s="304"/>
      <c r="GD226" s="304"/>
      <c r="GE226" s="304"/>
      <c r="GF226" s="304"/>
      <c r="GG226" s="304"/>
      <c r="GH226" s="304"/>
      <c r="GI226" s="304"/>
      <c r="GJ226" s="304"/>
      <c r="GK226" s="304"/>
      <c r="GL226" s="304"/>
      <c r="GM226" s="304"/>
      <c r="GN226" s="304"/>
      <c r="GO226" s="304"/>
      <c r="GP226" s="304"/>
      <c r="GQ226" s="304"/>
      <c r="GR226" s="304"/>
      <c r="GS226" s="304"/>
      <c r="GT226" s="304"/>
      <c r="GU226" s="304"/>
      <c r="GV226" s="304"/>
      <c r="GW226" s="304"/>
      <c r="GX226" s="304"/>
      <c r="GY226" s="304"/>
      <c r="GZ226" s="304"/>
      <c r="HA226" s="304"/>
      <c r="HB226" s="304"/>
      <c r="HC226" s="304"/>
      <c r="HD226" s="304"/>
      <c r="HE226" s="304"/>
      <c r="HF226" s="304"/>
      <c r="HG226" s="304"/>
      <c r="HH226" s="304"/>
      <c r="HI226" s="304"/>
      <c r="HJ226" s="304"/>
      <c r="HK226" s="304"/>
      <c r="HL226" s="304"/>
      <c r="HM226" s="304"/>
      <c r="HN226" s="304"/>
      <c r="HO226" s="304"/>
      <c r="HP226" s="304"/>
      <c r="HQ226" s="304"/>
      <c r="HR226" s="304"/>
      <c r="HS226" s="304"/>
      <c r="HT226" s="304"/>
      <c r="HU226" s="304"/>
      <c r="HV226" s="304"/>
      <c r="HW226" s="304"/>
      <c r="HX226" s="304"/>
      <c r="HY226" s="304"/>
      <c r="HZ226" s="304"/>
      <c r="IA226" s="304"/>
      <c r="IB226" s="304"/>
      <c r="IC226" s="304"/>
      <c r="ID226" s="304"/>
      <c r="IE226" s="304"/>
      <c r="IF226" s="304"/>
      <c r="IG226" s="304"/>
      <c r="IH226" s="304"/>
      <c r="II226" s="304"/>
      <c r="IJ226" s="304"/>
      <c r="IK226" s="304"/>
      <c r="IL226" s="304"/>
    </row>
    <row r="227" spans="4:246" s="100" customFormat="1" ht="24" customHeight="1" x14ac:dyDescent="0.2">
      <c r="D227" s="303"/>
      <c r="E227" s="303"/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304"/>
      <c r="AI227" s="304"/>
      <c r="AJ227" s="304"/>
      <c r="AK227" s="304"/>
      <c r="AL227" s="304"/>
      <c r="AM227" s="304"/>
      <c r="AN227" s="304"/>
      <c r="AO227" s="304"/>
      <c r="AP227" s="304"/>
      <c r="AQ227" s="304"/>
      <c r="AR227" s="304"/>
      <c r="AS227" s="304"/>
      <c r="AT227" s="304"/>
      <c r="AU227" s="304"/>
      <c r="AV227" s="304"/>
      <c r="AW227" s="304"/>
      <c r="AX227" s="304"/>
      <c r="AY227" s="304"/>
      <c r="AZ227" s="304"/>
      <c r="BA227" s="304"/>
      <c r="BB227" s="304"/>
      <c r="BC227" s="304"/>
      <c r="BD227" s="304"/>
      <c r="BE227" s="304"/>
      <c r="BF227" s="304"/>
      <c r="BG227" s="304"/>
      <c r="BH227" s="304"/>
      <c r="BI227" s="304"/>
      <c r="BJ227" s="304"/>
      <c r="BK227" s="304"/>
      <c r="BL227" s="304"/>
      <c r="BM227" s="304"/>
      <c r="BN227" s="304"/>
      <c r="BO227" s="304"/>
      <c r="BP227" s="304"/>
      <c r="BQ227" s="304"/>
      <c r="BR227" s="304"/>
      <c r="BS227" s="304"/>
      <c r="BT227" s="304"/>
      <c r="BU227" s="304"/>
      <c r="BV227" s="304"/>
      <c r="BW227" s="304"/>
      <c r="BX227" s="304"/>
      <c r="BY227" s="304"/>
      <c r="BZ227" s="304"/>
      <c r="CA227" s="304"/>
      <c r="CB227" s="304"/>
      <c r="CC227" s="304"/>
      <c r="CD227" s="304"/>
      <c r="CE227" s="304"/>
      <c r="CF227" s="304"/>
      <c r="CG227" s="304"/>
      <c r="CH227" s="304"/>
      <c r="CI227" s="304"/>
      <c r="CJ227" s="304"/>
      <c r="CK227" s="304"/>
      <c r="CL227" s="304"/>
      <c r="CM227" s="304"/>
      <c r="CN227" s="304"/>
      <c r="CO227" s="304"/>
      <c r="CP227" s="304"/>
      <c r="CQ227" s="304"/>
      <c r="CR227" s="304"/>
      <c r="CS227" s="304"/>
      <c r="CT227" s="304"/>
      <c r="CU227" s="304"/>
      <c r="CV227" s="304"/>
      <c r="CW227" s="304"/>
      <c r="CX227" s="304"/>
      <c r="CY227" s="304"/>
      <c r="CZ227" s="304"/>
      <c r="DA227" s="304"/>
      <c r="DB227" s="304"/>
      <c r="DC227" s="304"/>
      <c r="DD227" s="304"/>
      <c r="DE227" s="304"/>
      <c r="DF227" s="304"/>
      <c r="DG227" s="304"/>
      <c r="DH227" s="304"/>
      <c r="DI227" s="304"/>
      <c r="DJ227" s="304"/>
      <c r="DK227" s="304"/>
      <c r="DL227" s="304"/>
      <c r="DM227" s="304"/>
      <c r="DN227" s="304"/>
      <c r="DO227" s="304"/>
      <c r="DP227" s="304"/>
      <c r="DQ227" s="304"/>
      <c r="DR227" s="304"/>
      <c r="DS227" s="304"/>
      <c r="DT227" s="304"/>
      <c r="DU227" s="304"/>
      <c r="DV227" s="304"/>
      <c r="DW227" s="304"/>
      <c r="DX227" s="304"/>
      <c r="DY227" s="304"/>
      <c r="DZ227" s="304"/>
      <c r="EA227" s="304"/>
      <c r="EB227" s="304"/>
      <c r="EC227" s="304"/>
      <c r="ED227" s="304"/>
      <c r="EE227" s="304"/>
      <c r="EF227" s="304"/>
      <c r="EG227" s="304"/>
      <c r="EH227" s="304"/>
      <c r="EI227" s="304"/>
      <c r="EJ227" s="304"/>
      <c r="EK227" s="304"/>
      <c r="EL227" s="304"/>
      <c r="EM227" s="304"/>
      <c r="EN227" s="304"/>
      <c r="EO227" s="304"/>
      <c r="EP227" s="304"/>
      <c r="EQ227" s="304"/>
      <c r="ER227" s="304"/>
      <c r="ES227" s="304"/>
      <c r="ET227" s="304"/>
      <c r="EU227" s="304"/>
      <c r="EV227" s="304"/>
      <c r="EW227" s="304"/>
      <c r="EX227" s="304"/>
      <c r="EY227" s="304"/>
      <c r="EZ227" s="304"/>
      <c r="FA227" s="304"/>
      <c r="FB227" s="304"/>
      <c r="FC227" s="304"/>
      <c r="FD227" s="304"/>
      <c r="FE227" s="304"/>
      <c r="FF227" s="304"/>
      <c r="FG227" s="304"/>
      <c r="FH227" s="304"/>
      <c r="FI227" s="304"/>
      <c r="FJ227" s="304"/>
      <c r="FK227" s="304"/>
      <c r="FL227" s="304"/>
      <c r="FM227" s="304"/>
      <c r="FN227" s="304"/>
      <c r="FO227" s="304"/>
      <c r="FP227" s="304"/>
      <c r="FQ227" s="304"/>
      <c r="FR227" s="304"/>
      <c r="FS227" s="304"/>
      <c r="FT227" s="304"/>
      <c r="FU227" s="304"/>
      <c r="FV227" s="304"/>
      <c r="FW227" s="304"/>
      <c r="FX227" s="304"/>
      <c r="FY227" s="304"/>
      <c r="FZ227" s="304"/>
      <c r="GA227" s="304"/>
      <c r="GB227" s="304"/>
      <c r="GC227" s="304"/>
      <c r="GD227" s="304"/>
      <c r="GE227" s="304"/>
      <c r="GF227" s="304"/>
      <c r="GG227" s="304"/>
      <c r="GH227" s="304"/>
      <c r="GI227" s="304"/>
      <c r="GJ227" s="304"/>
      <c r="GK227" s="304"/>
      <c r="GL227" s="304"/>
      <c r="GM227" s="304"/>
      <c r="GN227" s="304"/>
      <c r="GO227" s="304"/>
      <c r="GP227" s="304"/>
      <c r="GQ227" s="304"/>
      <c r="GR227" s="304"/>
      <c r="GS227" s="304"/>
      <c r="GT227" s="304"/>
      <c r="GU227" s="304"/>
      <c r="GV227" s="304"/>
      <c r="GW227" s="304"/>
      <c r="GX227" s="304"/>
      <c r="GY227" s="304"/>
      <c r="GZ227" s="304"/>
      <c r="HA227" s="304"/>
      <c r="HB227" s="304"/>
      <c r="HC227" s="304"/>
      <c r="HD227" s="304"/>
      <c r="HE227" s="304"/>
      <c r="HF227" s="304"/>
      <c r="HG227" s="304"/>
      <c r="HH227" s="304"/>
      <c r="HI227" s="304"/>
      <c r="HJ227" s="304"/>
      <c r="HK227" s="304"/>
      <c r="HL227" s="304"/>
      <c r="HM227" s="304"/>
      <c r="HN227" s="304"/>
      <c r="HO227" s="304"/>
      <c r="HP227" s="304"/>
      <c r="HQ227" s="304"/>
      <c r="HR227" s="304"/>
      <c r="HS227" s="304"/>
      <c r="HT227" s="304"/>
      <c r="HU227" s="304"/>
      <c r="HV227" s="304"/>
      <c r="HW227" s="304"/>
      <c r="HX227" s="304"/>
      <c r="HY227" s="304"/>
      <c r="HZ227" s="304"/>
      <c r="IA227" s="304"/>
      <c r="IB227" s="304"/>
      <c r="IC227" s="304"/>
      <c r="ID227" s="304"/>
      <c r="IE227" s="304"/>
      <c r="IF227" s="304"/>
      <c r="IG227" s="304"/>
      <c r="IH227" s="304"/>
      <c r="II227" s="304"/>
      <c r="IJ227" s="304"/>
      <c r="IK227" s="304"/>
      <c r="IL227" s="304"/>
    </row>
    <row r="228" spans="4:246" s="100" customFormat="1" ht="24" customHeight="1" x14ac:dyDescent="0.2">
      <c r="D228" s="303"/>
      <c r="E228" s="303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304"/>
      <c r="AG228" s="304"/>
      <c r="AH228" s="304"/>
      <c r="AI228" s="304"/>
      <c r="AJ228" s="304"/>
      <c r="AK228" s="304"/>
      <c r="AL228" s="304"/>
      <c r="AM228" s="304"/>
      <c r="AN228" s="304"/>
      <c r="AO228" s="304"/>
      <c r="AP228" s="304"/>
      <c r="AQ228" s="304"/>
      <c r="AR228" s="304"/>
      <c r="AS228" s="304"/>
      <c r="AT228" s="304"/>
      <c r="AU228" s="304"/>
      <c r="AV228" s="304"/>
      <c r="AW228" s="304"/>
      <c r="AX228" s="304"/>
      <c r="AY228" s="304"/>
      <c r="AZ228" s="304"/>
      <c r="BA228" s="304"/>
      <c r="BB228" s="304"/>
      <c r="BC228" s="304"/>
      <c r="BD228" s="304"/>
      <c r="BE228" s="304"/>
      <c r="BF228" s="304"/>
      <c r="BG228" s="304"/>
      <c r="BH228" s="304"/>
      <c r="BI228" s="304"/>
      <c r="BJ228" s="304"/>
      <c r="BK228" s="304"/>
      <c r="BL228" s="304"/>
      <c r="BM228" s="304"/>
      <c r="BN228" s="304"/>
      <c r="BO228" s="304"/>
      <c r="BP228" s="304"/>
      <c r="BQ228" s="304"/>
      <c r="BR228" s="304"/>
      <c r="BS228" s="304"/>
      <c r="BT228" s="304"/>
      <c r="BU228" s="304"/>
      <c r="BV228" s="304"/>
      <c r="BW228" s="304"/>
      <c r="BX228" s="304"/>
      <c r="BY228" s="304"/>
      <c r="BZ228" s="304"/>
      <c r="CA228" s="304"/>
      <c r="CB228" s="304"/>
      <c r="CC228" s="304"/>
      <c r="CD228" s="304"/>
      <c r="CE228" s="304"/>
      <c r="CF228" s="304"/>
      <c r="CG228" s="304"/>
      <c r="CH228" s="304"/>
      <c r="CI228" s="304"/>
      <c r="CJ228" s="304"/>
      <c r="CK228" s="304"/>
      <c r="CL228" s="304"/>
      <c r="CM228" s="304"/>
      <c r="CN228" s="304"/>
      <c r="CO228" s="304"/>
      <c r="CP228" s="304"/>
      <c r="CQ228" s="304"/>
      <c r="CR228" s="304"/>
      <c r="CS228" s="304"/>
      <c r="CT228" s="304"/>
      <c r="CU228" s="304"/>
      <c r="CV228" s="304"/>
      <c r="CW228" s="304"/>
      <c r="CX228" s="304"/>
      <c r="CY228" s="304"/>
      <c r="CZ228" s="304"/>
      <c r="DA228" s="304"/>
      <c r="DB228" s="304"/>
      <c r="DC228" s="304"/>
      <c r="DD228" s="304"/>
      <c r="DE228" s="304"/>
      <c r="DF228" s="304"/>
      <c r="DG228" s="304"/>
      <c r="DH228" s="304"/>
      <c r="DI228" s="304"/>
      <c r="DJ228" s="304"/>
      <c r="DK228" s="304"/>
      <c r="DL228" s="304"/>
      <c r="DM228" s="304"/>
      <c r="DN228" s="304"/>
      <c r="DO228" s="304"/>
      <c r="DP228" s="304"/>
      <c r="DQ228" s="304"/>
      <c r="DR228" s="304"/>
      <c r="DS228" s="304"/>
      <c r="DT228" s="304"/>
      <c r="DU228" s="304"/>
      <c r="DV228" s="304"/>
      <c r="DW228" s="304"/>
      <c r="DX228" s="304"/>
      <c r="DY228" s="304"/>
      <c r="DZ228" s="304"/>
      <c r="EA228" s="304"/>
      <c r="EB228" s="304"/>
      <c r="EC228" s="304"/>
      <c r="ED228" s="304"/>
      <c r="EE228" s="304"/>
      <c r="EF228" s="304"/>
      <c r="EG228" s="304"/>
      <c r="EH228" s="304"/>
      <c r="EI228" s="304"/>
      <c r="EJ228" s="304"/>
      <c r="EK228" s="304"/>
      <c r="EL228" s="304"/>
      <c r="EM228" s="304"/>
      <c r="EN228" s="304"/>
      <c r="EO228" s="304"/>
      <c r="EP228" s="304"/>
      <c r="EQ228" s="304"/>
      <c r="ER228" s="304"/>
      <c r="ES228" s="304"/>
      <c r="ET228" s="304"/>
      <c r="EU228" s="304"/>
      <c r="EV228" s="304"/>
      <c r="EW228" s="304"/>
      <c r="EX228" s="304"/>
      <c r="EY228" s="304"/>
      <c r="EZ228" s="304"/>
      <c r="FA228" s="304"/>
      <c r="FB228" s="304"/>
      <c r="FC228" s="304"/>
      <c r="FD228" s="304"/>
      <c r="FE228" s="304"/>
      <c r="FF228" s="304"/>
      <c r="FG228" s="304"/>
      <c r="FH228" s="304"/>
      <c r="FI228" s="304"/>
      <c r="FJ228" s="304"/>
      <c r="FK228" s="304"/>
      <c r="FL228" s="304"/>
      <c r="FM228" s="304"/>
      <c r="FN228" s="304"/>
      <c r="FO228" s="304"/>
      <c r="FP228" s="304"/>
      <c r="FQ228" s="304"/>
      <c r="FR228" s="304"/>
      <c r="FS228" s="304"/>
      <c r="FT228" s="304"/>
      <c r="FU228" s="304"/>
      <c r="FV228" s="304"/>
      <c r="FW228" s="304"/>
      <c r="FX228" s="304"/>
      <c r="FY228" s="304"/>
      <c r="FZ228" s="304"/>
      <c r="GA228" s="304"/>
      <c r="GB228" s="304"/>
      <c r="GC228" s="304"/>
      <c r="GD228" s="304"/>
      <c r="GE228" s="304"/>
      <c r="GF228" s="304"/>
      <c r="GG228" s="304"/>
      <c r="GH228" s="304"/>
      <c r="GI228" s="304"/>
      <c r="GJ228" s="304"/>
      <c r="GK228" s="304"/>
      <c r="GL228" s="304"/>
      <c r="GM228" s="304"/>
      <c r="GN228" s="304"/>
      <c r="GO228" s="304"/>
      <c r="GP228" s="304"/>
      <c r="GQ228" s="304"/>
      <c r="GR228" s="304"/>
      <c r="GS228" s="304"/>
      <c r="GT228" s="304"/>
      <c r="GU228" s="304"/>
      <c r="GV228" s="304"/>
      <c r="GW228" s="304"/>
      <c r="GX228" s="304"/>
      <c r="GY228" s="304"/>
      <c r="GZ228" s="304"/>
      <c r="HA228" s="304"/>
      <c r="HB228" s="304"/>
      <c r="HC228" s="304"/>
      <c r="HD228" s="304"/>
      <c r="HE228" s="304"/>
      <c r="HF228" s="304"/>
      <c r="HG228" s="304"/>
      <c r="HH228" s="304"/>
      <c r="HI228" s="304"/>
      <c r="HJ228" s="304"/>
      <c r="HK228" s="304"/>
      <c r="HL228" s="304"/>
      <c r="HM228" s="304"/>
      <c r="HN228" s="304"/>
      <c r="HO228" s="304"/>
      <c r="HP228" s="304"/>
      <c r="HQ228" s="304"/>
      <c r="HR228" s="304"/>
      <c r="HS228" s="304"/>
      <c r="HT228" s="304"/>
      <c r="HU228" s="304"/>
      <c r="HV228" s="304"/>
      <c r="HW228" s="304"/>
      <c r="HX228" s="304"/>
      <c r="HY228" s="304"/>
      <c r="HZ228" s="304"/>
      <c r="IA228" s="304"/>
      <c r="IB228" s="304"/>
      <c r="IC228" s="304"/>
      <c r="ID228" s="304"/>
      <c r="IE228" s="304"/>
      <c r="IF228" s="304"/>
      <c r="IG228" s="304"/>
      <c r="IH228" s="304"/>
      <c r="II228" s="304"/>
      <c r="IJ228" s="304"/>
      <c r="IK228" s="304"/>
      <c r="IL228" s="304"/>
    </row>
    <row r="229" spans="4:246" s="100" customFormat="1" ht="24" customHeight="1" x14ac:dyDescent="0.2">
      <c r="D229" s="303"/>
      <c r="E229" s="303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/>
      <c r="AO229" s="304"/>
      <c r="AP229" s="304"/>
      <c r="AQ229" s="304"/>
      <c r="AR229" s="304"/>
      <c r="AS229" s="304"/>
      <c r="AT229" s="304"/>
      <c r="AU229" s="304"/>
      <c r="AV229" s="304"/>
      <c r="AW229" s="304"/>
      <c r="AX229" s="304"/>
      <c r="AY229" s="304"/>
      <c r="AZ229" s="304"/>
      <c r="BA229" s="304"/>
      <c r="BB229" s="304"/>
      <c r="BC229" s="304"/>
      <c r="BD229" s="304"/>
      <c r="BE229" s="304"/>
      <c r="BF229" s="304"/>
      <c r="BG229" s="304"/>
      <c r="BH229" s="304"/>
      <c r="BI229" s="304"/>
      <c r="BJ229" s="304"/>
      <c r="BK229" s="304"/>
      <c r="BL229" s="304"/>
      <c r="BM229" s="304"/>
      <c r="BN229" s="304"/>
      <c r="BO229" s="304"/>
      <c r="BP229" s="304"/>
      <c r="BQ229" s="304"/>
      <c r="BR229" s="304"/>
      <c r="BS229" s="304"/>
      <c r="BT229" s="304"/>
      <c r="BU229" s="304"/>
      <c r="BV229" s="304"/>
      <c r="BW229" s="304"/>
      <c r="BX229" s="304"/>
      <c r="BY229" s="304"/>
      <c r="BZ229" s="304"/>
      <c r="CA229" s="304"/>
      <c r="CB229" s="304"/>
      <c r="CC229" s="304"/>
      <c r="CD229" s="304"/>
      <c r="CE229" s="304"/>
      <c r="CF229" s="304"/>
      <c r="CG229" s="304"/>
      <c r="CH229" s="304"/>
      <c r="CI229" s="304"/>
      <c r="CJ229" s="304"/>
      <c r="CK229" s="304"/>
      <c r="CL229" s="304"/>
      <c r="CM229" s="304"/>
      <c r="CN229" s="304"/>
      <c r="CO229" s="304"/>
      <c r="CP229" s="304"/>
      <c r="CQ229" s="304"/>
      <c r="CR229" s="304"/>
      <c r="CS229" s="304"/>
      <c r="CT229" s="304"/>
      <c r="CU229" s="304"/>
      <c r="CV229" s="304"/>
      <c r="CW229" s="304"/>
      <c r="CX229" s="304"/>
      <c r="CY229" s="304"/>
      <c r="CZ229" s="304"/>
      <c r="DA229" s="304"/>
      <c r="DB229" s="304"/>
      <c r="DC229" s="304"/>
      <c r="DD229" s="304"/>
      <c r="DE229" s="304"/>
      <c r="DF229" s="304"/>
      <c r="DG229" s="304"/>
      <c r="DH229" s="304"/>
      <c r="DI229" s="304"/>
      <c r="DJ229" s="304"/>
      <c r="DK229" s="304"/>
      <c r="DL229" s="304"/>
      <c r="DM229" s="304"/>
      <c r="DN229" s="304"/>
      <c r="DO229" s="304"/>
      <c r="DP229" s="304"/>
      <c r="DQ229" s="304"/>
      <c r="DR229" s="304"/>
      <c r="DS229" s="304"/>
      <c r="DT229" s="304"/>
      <c r="DU229" s="304"/>
      <c r="DV229" s="304"/>
      <c r="DW229" s="304"/>
      <c r="DX229" s="304"/>
      <c r="DY229" s="304"/>
      <c r="DZ229" s="304"/>
      <c r="EA229" s="304"/>
      <c r="EB229" s="304"/>
      <c r="EC229" s="304"/>
      <c r="ED229" s="304"/>
      <c r="EE229" s="304"/>
      <c r="EF229" s="304"/>
      <c r="EG229" s="304"/>
      <c r="EH229" s="304"/>
      <c r="EI229" s="304"/>
      <c r="EJ229" s="304"/>
      <c r="EK229" s="304"/>
      <c r="EL229" s="304"/>
      <c r="EM229" s="304"/>
      <c r="EN229" s="304"/>
      <c r="EO229" s="304"/>
      <c r="EP229" s="304"/>
      <c r="EQ229" s="304"/>
      <c r="ER229" s="304"/>
      <c r="ES229" s="304"/>
      <c r="ET229" s="304"/>
      <c r="EU229" s="304"/>
      <c r="EV229" s="304"/>
      <c r="EW229" s="304"/>
      <c r="EX229" s="304"/>
      <c r="EY229" s="304"/>
      <c r="EZ229" s="304"/>
      <c r="FA229" s="304"/>
      <c r="FB229" s="304"/>
      <c r="FC229" s="304"/>
      <c r="FD229" s="304"/>
      <c r="FE229" s="304"/>
      <c r="FF229" s="304"/>
      <c r="FG229" s="304"/>
      <c r="FH229" s="304"/>
      <c r="FI229" s="304"/>
      <c r="FJ229" s="304"/>
      <c r="FK229" s="304"/>
      <c r="FL229" s="304"/>
      <c r="FM229" s="304"/>
      <c r="FN229" s="304"/>
      <c r="FO229" s="304"/>
      <c r="FP229" s="304"/>
      <c r="FQ229" s="304"/>
      <c r="FR229" s="304"/>
      <c r="FS229" s="304"/>
      <c r="FT229" s="304"/>
      <c r="FU229" s="304"/>
      <c r="FV229" s="304"/>
      <c r="FW229" s="304"/>
      <c r="FX229" s="304"/>
      <c r="FY229" s="304"/>
      <c r="FZ229" s="304"/>
      <c r="GA229" s="304"/>
      <c r="GB229" s="304"/>
      <c r="GC229" s="304"/>
      <c r="GD229" s="304"/>
      <c r="GE229" s="304"/>
      <c r="GF229" s="304"/>
      <c r="GG229" s="304"/>
      <c r="GH229" s="304"/>
      <c r="GI229" s="304"/>
      <c r="GJ229" s="304"/>
      <c r="GK229" s="304"/>
      <c r="GL229" s="304"/>
      <c r="GM229" s="304"/>
      <c r="GN229" s="304"/>
      <c r="GO229" s="304"/>
      <c r="GP229" s="304"/>
      <c r="GQ229" s="304"/>
      <c r="GR229" s="304"/>
      <c r="GS229" s="304"/>
      <c r="GT229" s="304"/>
      <c r="GU229" s="304"/>
      <c r="GV229" s="304"/>
      <c r="GW229" s="304"/>
      <c r="GX229" s="304"/>
      <c r="GY229" s="304"/>
      <c r="GZ229" s="304"/>
      <c r="HA229" s="304"/>
      <c r="HB229" s="304"/>
      <c r="HC229" s="304"/>
      <c r="HD229" s="304"/>
      <c r="HE229" s="304"/>
      <c r="HF229" s="304"/>
      <c r="HG229" s="304"/>
      <c r="HH229" s="304"/>
      <c r="HI229" s="304"/>
      <c r="HJ229" s="304"/>
      <c r="HK229" s="304"/>
      <c r="HL229" s="304"/>
      <c r="HM229" s="304"/>
      <c r="HN229" s="304"/>
      <c r="HO229" s="304"/>
      <c r="HP229" s="304"/>
      <c r="HQ229" s="304"/>
      <c r="HR229" s="304"/>
      <c r="HS229" s="304"/>
      <c r="HT229" s="304"/>
      <c r="HU229" s="304"/>
      <c r="HV229" s="304"/>
      <c r="HW229" s="304"/>
      <c r="HX229" s="304"/>
      <c r="HY229" s="304"/>
      <c r="HZ229" s="304"/>
      <c r="IA229" s="304"/>
      <c r="IB229" s="304"/>
      <c r="IC229" s="304"/>
      <c r="ID229" s="304"/>
      <c r="IE229" s="304"/>
      <c r="IF229" s="304"/>
      <c r="IG229" s="304"/>
      <c r="IH229" s="304"/>
      <c r="II229" s="304"/>
      <c r="IJ229" s="304"/>
      <c r="IK229" s="304"/>
      <c r="IL229" s="304"/>
    </row>
    <row r="230" spans="4:246" s="100" customFormat="1" ht="24" customHeight="1" x14ac:dyDescent="0.2">
      <c r="D230" s="303"/>
      <c r="E230" s="303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304"/>
      <c r="AG230" s="304"/>
      <c r="AH230" s="304"/>
      <c r="AI230" s="304"/>
      <c r="AJ230" s="304"/>
      <c r="AK230" s="304"/>
      <c r="AL230" s="304"/>
      <c r="AM230" s="304"/>
      <c r="AN230" s="304"/>
      <c r="AO230" s="304"/>
      <c r="AP230" s="304"/>
      <c r="AQ230" s="304"/>
      <c r="AR230" s="304"/>
      <c r="AS230" s="304"/>
      <c r="AT230" s="304"/>
      <c r="AU230" s="304"/>
      <c r="AV230" s="304"/>
      <c r="AW230" s="304"/>
      <c r="AX230" s="304"/>
      <c r="AY230" s="304"/>
      <c r="AZ230" s="304"/>
      <c r="BA230" s="304"/>
      <c r="BB230" s="304"/>
      <c r="BC230" s="304"/>
      <c r="BD230" s="304"/>
      <c r="BE230" s="304"/>
      <c r="BF230" s="304"/>
      <c r="BG230" s="304"/>
      <c r="BH230" s="304"/>
      <c r="BI230" s="304"/>
      <c r="BJ230" s="304"/>
      <c r="BK230" s="304"/>
      <c r="BL230" s="304"/>
      <c r="BM230" s="304"/>
      <c r="BN230" s="304"/>
      <c r="BO230" s="304"/>
      <c r="BP230" s="304"/>
      <c r="BQ230" s="304"/>
      <c r="BR230" s="304"/>
      <c r="BS230" s="304"/>
      <c r="BT230" s="304"/>
      <c r="BU230" s="304"/>
      <c r="BV230" s="304"/>
      <c r="BW230" s="304"/>
      <c r="BX230" s="304"/>
      <c r="BY230" s="304"/>
      <c r="BZ230" s="304"/>
      <c r="CA230" s="304"/>
      <c r="CB230" s="304"/>
      <c r="CC230" s="304"/>
      <c r="CD230" s="304"/>
      <c r="CE230" s="304"/>
      <c r="CF230" s="304"/>
      <c r="CG230" s="304"/>
      <c r="CH230" s="304"/>
      <c r="CI230" s="304"/>
      <c r="CJ230" s="304"/>
      <c r="CK230" s="304"/>
      <c r="CL230" s="304"/>
      <c r="CM230" s="304"/>
      <c r="CN230" s="304"/>
      <c r="CO230" s="304"/>
      <c r="CP230" s="304"/>
      <c r="CQ230" s="304"/>
      <c r="CR230" s="304"/>
      <c r="CS230" s="304"/>
      <c r="CT230" s="304"/>
      <c r="CU230" s="304"/>
      <c r="CV230" s="304"/>
      <c r="CW230" s="304"/>
      <c r="CX230" s="304"/>
      <c r="CY230" s="304"/>
      <c r="CZ230" s="304"/>
      <c r="DA230" s="304"/>
      <c r="DB230" s="304"/>
      <c r="DC230" s="304"/>
      <c r="DD230" s="304"/>
      <c r="DE230" s="304"/>
      <c r="DF230" s="304"/>
      <c r="DG230" s="304"/>
      <c r="DH230" s="304"/>
      <c r="DI230" s="304"/>
      <c r="DJ230" s="304"/>
      <c r="DK230" s="304"/>
      <c r="DL230" s="304"/>
      <c r="DM230" s="304"/>
      <c r="DN230" s="304"/>
      <c r="DO230" s="304"/>
      <c r="DP230" s="304"/>
      <c r="DQ230" s="304"/>
      <c r="DR230" s="304"/>
      <c r="DS230" s="304"/>
      <c r="DT230" s="304"/>
      <c r="DU230" s="304"/>
      <c r="DV230" s="304"/>
      <c r="DW230" s="304"/>
      <c r="DX230" s="304"/>
      <c r="DY230" s="304"/>
      <c r="DZ230" s="304"/>
      <c r="EA230" s="304"/>
      <c r="EB230" s="304"/>
      <c r="EC230" s="304"/>
      <c r="ED230" s="304"/>
      <c r="EE230" s="304"/>
      <c r="EF230" s="304"/>
      <c r="EG230" s="304"/>
      <c r="EH230" s="304"/>
      <c r="EI230" s="304"/>
      <c r="EJ230" s="304"/>
      <c r="EK230" s="304"/>
      <c r="EL230" s="304"/>
      <c r="EM230" s="304"/>
      <c r="EN230" s="304"/>
      <c r="EO230" s="304"/>
      <c r="EP230" s="304"/>
      <c r="EQ230" s="304"/>
      <c r="ER230" s="304"/>
      <c r="ES230" s="304"/>
      <c r="ET230" s="304"/>
      <c r="EU230" s="304"/>
      <c r="EV230" s="304"/>
      <c r="EW230" s="304"/>
      <c r="EX230" s="304"/>
      <c r="EY230" s="304"/>
      <c r="EZ230" s="304"/>
      <c r="FA230" s="304"/>
      <c r="FB230" s="304"/>
      <c r="FC230" s="304"/>
      <c r="FD230" s="304"/>
      <c r="FE230" s="304"/>
      <c r="FF230" s="304"/>
      <c r="FG230" s="304"/>
      <c r="FH230" s="304"/>
      <c r="FI230" s="304"/>
      <c r="FJ230" s="304"/>
      <c r="FK230" s="304"/>
      <c r="FL230" s="304"/>
      <c r="FM230" s="304"/>
      <c r="FN230" s="304"/>
      <c r="FO230" s="304"/>
      <c r="FP230" s="304"/>
      <c r="FQ230" s="304"/>
      <c r="FR230" s="304"/>
      <c r="FS230" s="304"/>
      <c r="FT230" s="304"/>
      <c r="FU230" s="304"/>
      <c r="FV230" s="304"/>
      <c r="FW230" s="304"/>
      <c r="FX230" s="304"/>
      <c r="FY230" s="304"/>
      <c r="FZ230" s="304"/>
      <c r="GA230" s="304"/>
      <c r="GB230" s="304"/>
      <c r="GC230" s="304"/>
      <c r="GD230" s="304"/>
      <c r="GE230" s="304"/>
      <c r="GF230" s="304"/>
      <c r="GG230" s="304"/>
      <c r="GH230" s="304"/>
      <c r="GI230" s="304"/>
      <c r="GJ230" s="304"/>
      <c r="GK230" s="304"/>
      <c r="GL230" s="304"/>
      <c r="GM230" s="304"/>
      <c r="GN230" s="304"/>
      <c r="GO230" s="304"/>
      <c r="GP230" s="304"/>
      <c r="GQ230" s="304"/>
      <c r="GR230" s="304"/>
      <c r="GS230" s="304"/>
      <c r="GT230" s="304"/>
      <c r="GU230" s="304"/>
      <c r="GV230" s="304"/>
      <c r="GW230" s="304"/>
      <c r="GX230" s="304"/>
      <c r="GY230" s="304"/>
      <c r="GZ230" s="304"/>
      <c r="HA230" s="304"/>
      <c r="HB230" s="304"/>
      <c r="HC230" s="304"/>
      <c r="HD230" s="304"/>
      <c r="HE230" s="304"/>
      <c r="HF230" s="304"/>
      <c r="HG230" s="304"/>
      <c r="HH230" s="304"/>
      <c r="HI230" s="304"/>
      <c r="HJ230" s="304"/>
      <c r="HK230" s="304"/>
      <c r="HL230" s="304"/>
      <c r="HM230" s="304"/>
      <c r="HN230" s="304"/>
      <c r="HO230" s="304"/>
      <c r="HP230" s="304"/>
      <c r="HQ230" s="304"/>
      <c r="HR230" s="304"/>
      <c r="HS230" s="304"/>
      <c r="HT230" s="304"/>
      <c r="HU230" s="304"/>
      <c r="HV230" s="304"/>
      <c r="HW230" s="304"/>
      <c r="HX230" s="304"/>
      <c r="HY230" s="304"/>
      <c r="HZ230" s="304"/>
      <c r="IA230" s="304"/>
      <c r="IB230" s="304"/>
      <c r="IC230" s="304"/>
      <c r="ID230" s="304"/>
      <c r="IE230" s="304"/>
      <c r="IF230" s="304"/>
      <c r="IG230" s="304"/>
      <c r="IH230" s="304"/>
      <c r="II230" s="304"/>
      <c r="IJ230" s="304"/>
      <c r="IK230" s="304"/>
      <c r="IL230" s="304"/>
    </row>
    <row r="231" spans="4:246" s="100" customFormat="1" ht="24" customHeight="1" x14ac:dyDescent="0.2">
      <c r="D231" s="303"/>
      <c r="E231" s="303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/>
      <c r="AO231" s="304"/>
      <c r="AP231" s="304"/>
      <c r="AQ231" s="304"/>
      <c r="AR231" s="304"/>
      <c r="AS231" s="304"/>
      <c r="AT231" s="304"/>
      <c r="AU231" s="304"/>
      <c r="AV231" s="304"/>
      <c r="AW231" s="304"/>
      <c r="AX231" s="304"/>
      <c r="AY231" s="304"/>
      <c r="AZ231" s="304"/>
      <c r="BA231" s="304"/>
      <c r="BB231" s="304"/>
      <c r="BC231" s="304"/>
      <c r="BD231" s="304"/>
      <c r="BE231" s="304"/>
      <c r="BF231" s="304"/>
      <c r="BG231" s="304"/>
      <c r="BH231" s="304"/>
      <c r="BI231" s="304"/>
      <c r="BJ231" s="304"/>
      <c r="BK231" s="304"/>
      <c r="BL231" s="304"/>
      <c r="BM231" s="304"/>
      <c r="BN231" s="304"/>
      <c r="BO231" s="304"/>
      <c r="BP231" s="304"/>
      <c r="BQ231" s="304"/>
      <c r="BR231" s="304"/>
      <c r="BS231" s="304"/>
      <c r="BT231" s="304"/>
      <c r="BU231" s="304"/>
      <c r="BV231" s="304"/>
      <c r="BW231" s="304"/>
      <c r="BX231" s="304"/>
      <c r="BY231" s="304"/>
      <c r="BZ231" s="304"/>
      <c r="CA231" s="304"/>
      <c r="CB231" s="304"/>
      <c r="CC231" s="304"/>
      <c r="CD231" s="304"/>
      <c r="CE231" s="304"/>
      <c r="CF231" s="304"/>
      <c r="CG231" s="304"/>
      <c r="CH231" s="304"/>
      <c r="CI231" s="304"/>
      <c r="CJ231" s="304"/>
      <c r="CK231" s="304"/>
      <c r="CL231" s="304"/>
      <c r="CM231" s="304"/>
      <c r="CN231" s="304"/>
      <c r="CO231" s="304"/>
      <c r="CP231" s="304"/>
      <c r="CQ231" s="304"/>
      <c r="CR231" s="304"/>
      <c r="CS231" s="304"/>
      <c r="CT231" s="304"/>
      <c r="CU231" s="304"/>
      <c r="CV231" s="304"/>
      <c r="CW231" s="304"/>
      <c r="CX231" s="304"/>
      <c r="CY231" s="304"/>
      <c r="CZ231" s="304"/>
      <c r="DA231" s="304"/>
      <c r="DB231" s="304"/>
      <c r="DC231" s="304"/>
      <c r="DD231" s="304"/>
      <c r="DE231" s="304"/>
      <c r="DF231" s="304"/>
      <c r="DG231" s="304"/>
      <c r="DH231" s="304"/>
      <c r="DI231" s="304"/>
      <c r="DJ231" s="304"/>
      <c r="DK231" s="304"/>
      <c r="DL231" s="304"/>
      <c r="DM231" s="304"/>
      <c r="DN231" s="304"/>
      <c r="DO231" s="304"/>
      <c r="DP231" s="304"/>
      <c r="DQ231" s="304"/>
      <c r="DR231" s="304"/>
      <c r="DS231" s="304"/>
      <c r="DT231" s="304"/>
      <c r="DU231" s="304"/>
      <c r="DV231" s="304"/>
      <c r="DW231" s="304"/>
      <c r="DX231" s="304"/>
      <c r="DY231" s="304"/>
      <c r="DZ231" s="304"/>
      <c r="EA231" s="304"/>
      <c r="EB231" s="304"/>
      <c r="EC231" s="304"/>
      <c r="ED231" s="304"/>
      <c r="EE231" s="304"/>
      <c r="EF231" s="304"/>
      <c r="EG231" s="304"/>
      <c r="EH231" s="304"/>
      <c r="EI231" s="304"/>
      <c r="EJ231" s="304"/>
      <c r="EK231" s="304"/>
      <c r="EL231" s="304"/>
      <c r="EM231" s="304"/>
      <c r="EN231" s="304"/>
      <c r="EO231" s="304"/>
      <c r="EP231" s="304"/>
      <c r="EQ231" s="304"/>
      <c r="ER231" s="304"/>
      <c r="ES231" s="304"/>
      <c r="ET231" s="304"/>
      <c r="EU231" s="304"/>
      <c r="EV231" s="304"/>
      <c r="EW231" s="304"/>
      <c r="EX231" s="304"/>
      <c r="EY231" s="304"/>
      <c r="EZ231" s="304"/>
      <c r="FA231" s="304"/>
      <c r="FB231" s="304"/>
      <c r="FC231" s="304"/>
      <c r="FD231" s="304"/>
      <c r="FE231" s="304"/>
      <c r="FF231" s="304"/>
      <c r="FG231" s="304"/>
      <c r="FH231" s="304"/>
      <c r="FI231" s="304"/>
      <c r="FJ231" s="304"/>
      <c r="FK231" s="304"/>
      <c r="FL231" s="304"/>
      <c r="FM231" s="304"/>
      <c r="FN231" s="304"/>
      <c r="FO231" s="304"/>
      <c r="FP231" s="304"/>
      <c r="FQ231" s="304"/>
      <c r="FR231" s="304"/>
      <c r="FS231" s="304"/>
      <c r="FT231" s="304"/>
      <c r="FU231" s="304"/>
      <c r="FV231" s="304"/>
      <c r="FW231" s="304"/>
      <c r="FX231" s="304"/>
      <c r="FY231" s="304"/>
      <c r="FZ231" s="304"/>
      <c r="GA231" s="304"/>
      <c r="GB231" s="304"/>
      <c r="GC231" s="304"/>
      <c r="GD231" s="304"/>
      <c r="GE231" s="304"/>
      <c r="GF231" s="304"/>
      <c r="GG231" s="304"/>
      <c r="GH231" s="304"/>
      <c r="GI231" s="304"/>
      <c r="GJ231" s="304"/>
      <c r="GK231" s="304"/>
      <c r="GL231" s="304"/>
      <c r="GM231" s="304"/>
      <c r="GN231" s="304"/>
      <c r="GO231" s="304"/>
      <c r="GP231" s="304"/>
      <c r="GQ231" s="304"/>
      <c r="GR231" s="304"/>
      <c r="GS231" s="304"/>
      <c r="GT231" s="304"/>
      <c r="GU231" s="304"/>
      <c r="GV231" s="304"/>
      <c r="GW231" s="304"/>
      <c r="GX231" s="304"/>
      <c r="GY231" s="304"/>
      <c r="GZ231" s="304"/>
      <c r="HA231" s="304"/>
      <c r="HB231" s="304"/>
      <c r="HC231" s="304"/>
      <c r="HD231" s="304"/>
      <c r="HE231" s="304"/>
      <c r="HF231" s="304"/>
      <c r="HG231" s="304"/>
      <c r="HH231" s="304"/>
      <c r="HI231" s="304"/>
      <c r="HJ231" s="304"/>
      <c r="HK231" s="304"/>
      <c r="HL231" s="304"/>
      <c r="HM231" s="304"/>
      <c r="HN231" s="304"/>
      <c r="HO231" s="304"/>
      <c r="HP231" s="304"/>
      <c r="HQ231" s="304"/>
      <c r="HR231" s="304"/>
      <c r="HS231" s="304"/>
      <c r="HT231" s="304"/>
      <c r="HU231" s="304"/>
      <c r="HV231" s="304"/>
      <c r="HW231" s="304"/>
      <c r="HX231" s="304"/>
      <c r="HY231" s="304"/>
      <c r="HZ231" s="304"/>
      <c r="IA231" s="304"/>
      <c r="IB231" s="304"/>
      <c r="IC231" s="304"/>
      <c r="ID231" s="304"/>
      <c r="IE231" s="304"/>
      <c r="IF231" s="304"/>
      <c r="IG231" s="304"/>
      <c r="IH231" s="304"/>
      <c r="II231" s="304"/>
      <c r="IJ231" s="304"/>
      <c r="IK231" s="304"/>
      <c r="IL231" s="304"/>
    </row>
    <row r="232" spans="4:246" s="100" customFormat="1" ht="24" customHeight="1" x14ac:dyDescent="0.2">
      <c r="D232" s="303"/>
      <c r="E232" s="303"/>
      <c r="J232" s="304"/>
      <c r="K232" s="304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4"/>
      <c r="AR232" s="304"/>
      <c r="AS232" s="304"/>
      <c r="AT232" s="304"/>
      <c r="AU232" s="304"/>
      <c r="AV232" s="304"/>
      <c r="AW232" s="304"/>
      <c r="AX232" s="304"/>
      <c r="AY232" s="304"/>
      <c r="AZ232" s="304"/>
      <c r="BA232" s="304"/>
      <c r="BB232" s="304"/>
      <c r="BC232" s="304"/>
      <c r="BD232" s="304"/>
      <c r="BE232" s="304"/>
      <c r="BF232" s="304"/>
      <c r="BG232" s="304"/>
      <c r="BH232" s="304"/>
      <c r="BI232" s="304"/>
      <c r="BJ232" s="304"/>
      <c r="BK232" s="304"/>
      <c r="BL232" s="304"/>
      <c r="BM232" s="304"/>
      <c r="BN232" s="304"/>
      <c r="BO232" s="304"/>
      <c r="BP232" s="304"/>
      <c r="BQ232" s="304"/>
      <c r="BR232" s="304"/>
      <c r="BS232" s="304"/>
      <c r="BT232" s="304"/>
      <c r="BU232" s="304"/>
      <c r="BV232" s="304"/>
      <c r="BW232" s="304"/>
      <c r="BX232" s="304"/>
      <c r="BY232" s="304"/>
      <c r="BZ232" s="304"/>
      <c r="CA232" s="304"/>
      <c r="CB232" s="304"/>
      <c r="CC232" s="304"/>
      <c r="CD232" s="304"/>
      <c r="CE232" s="304"/>
      <c r="CF232" s="304"/>
      <c r="CG232" s="304"/>
      <c r="CH232" s="304"/>
      <c r="CI232" s="304"/>
      <c r="CJ232" s="304"/>
      <c r="CK232" s="304"/>
      <c r="CL232" s="304"/>
      <c r="CM232" s="304"/>
      <c r="CN232" s="304"/>
      <c r="CO232" s="304"/>
      <c r="CP232" s="304"/>
      <c r="CQ232" s="304"/>
      <c r="CR232" s="304"/>
      <c r="CS232" s="304"/>
      <c r="CT232" s="304"/>
      <c r="CU232" s="304"/>
      <c r="CV232" s="304"/>
      <c r="CW232" s="304"/>
      <c r="CX232" s="304"/>
      <c r="CY232" s="304"/>
      <c r="CZ232" s="304"/>
      <c r="DA232" s="304"/>
      <c r="DB232" s="304"/>
      <c r="DC232" s="304"/>
      <c r="DD232" s="304"/>
      <c r="DE232" s="304"/>
      <c r="DF232" s="304"/>
      <c r="DG232" s="304"/>
      <c r="DH232" s="304"/>
      <c r="DI232" s="304"/>
      <c r="DJ232" s="304"/>
      <c r="DK232" s="304"/>
      <c r="DL232" s="304"/>
      <c r="DM232" s="304"/>
      <c r="DN232" s="304"/>
      <c r="DO232" s="304"/>
      <c r="DP232" s="304"/>
      <c r="DQ232" s="304"/>
      <c r="DR232" s="304"/>
      <c r="DS232" s="304"/>
      <c r="DT232" s="304"/>
      <c r="DU232" s="304"/>
      <c r="DV232" s="304"/>
      <c r="DW232" s="304"/>
      <c r="DX232" s="304"/>
      <c r="DY232" s="304"/>
      <c r="DZ232" s="304"/>
      <c r="EA232" s="304"/>
      <c r="EB232" s="304"/>
      <c r="EC232" s="304"/>
      <c r="ED232" s="304"/>
      <c r="EE232" s="304"/>
      <c r="EF232" s="304"/>
      <c r="EG232" s="304"/>
      <c r="EH232" s="304"/>
      <c r="EI232" s="304"/>
      <c r="EJ232" s="304"/>
      <c r="EK232" s="304"/>
      <c r="EL232" s="304"/>
      <c r="EM232" s="304"/>
      <c r="EN232" s="304"/>
      <c r="EO232" s="304"/>
      <c r="EP232" s="304"/>
      <c r="EQ232" s="304"/>
      <c r="ER232" s="304"/>
      <c r="ES232" s="304"/>
      <c r="ET232" s="304"/>
      <c r="EU232" s="304"/>
      <c r="EV232" s="304"/>
      <c r="EW232" s="304"/>
      <c r="EX232" s="304"/>
      <c r="EY232" s="304"/>
      <c r="EZ232" s="304"/>
      <c r="FA232" s="304"/>
      <c r="FB232" s="304"/>
      <c r="FC232" s="304"/>
      <c r="FD232" s="304"/>
      <c r="FE232" s="304"/>
      <c r="FF232" s="304"/>
      <c r="FG232" s="304"/>
      <c r="FH232" s="304"/>
      <c r="FI232" s="304"/>
      <c r="FJ232" s="304"/>
      <c r="FK232" s="304"/>
      <c r="FL232" s="304"/>
      <c r="FM232" s="304"/>
      <c r="FN232" s="304"/>
      <c r="FO232" s="304"/>
      <c r="FP232" s="304"/>
      <c r="FQ232" s="304"/>
      <c r="FR232" s="304"/>
      <c r="FS232" s="304"/>
      <c r="FT232" s="304"/>
      <c r="FU232" s="304"/>
      <c r="FV232" s="304"/>
      <c r="FW232" s="304"/>
      <c r="FX232" s="304"/>
      <c r="FY232" s="304"/>
      <c r="FZ232" s="304"/>
      <c r="GA232" s="304"/>
      <c r="GB232" s="304"/>
      <c r="GC232" s="304"/>
      <c r="GD232" s="304"/>
      <c r="GE232" s="304"/>
      <c r="GF232" s="304"/>
      <c r="GG232" s="304"/>
      <c r="GH232" s="304"/>
      <c r="GI232" s="304"/>
      <c r="GJ232" s="304"/>
      <c r="GK232" s="304"/>
      <c r="GL232" s="304"/>
      <c r="GM232" s="304"/>
      <c r="GN232" s="304"/>
      <c r="GO232" s="304"/>
      <c r="GP232" s="304"/>
      <c r="GQ232" s="304"/>
      <c r="GR232" s="304"/>
      <c r="GS232" s="304"/>
      <c r="GT232" s="304"/>
      <c r="GU232" s="304"/>
      <c r="GV232" s="304"/>
      <c r="GW232" s="304"/>
      <c r="GX232" s="304"/>
      <c r="GY232" s="304"/>
      <c r="GZ232" s="304"/>
      <c r="HA232" s="304"/>
      <c r="HB232" s="304"/>
      <c r="HC232" s="304"/>
      <c r="HD232" s="304"/>
      <c r="HE232" s="304"/>
      <c r="HF232" s="304"/>
      <c r="HG232" s="304"/>
      <c r="HH232" s="304"/>
      <c r="HI232" s="304"/>
      <c r="HJ232" s="304"/>
      <c r="HK232" s="304"/>
      <c r="HL232" s="304"/>
      <c r="HM232" s="304"/>
      <c r="HN232" s="304"/>
      <c r="HO232" s="304"/>
      <c r="HP232" s="304"/>
      <c r="HQ232" s="304"/>
      <c r="HR232" s="304"/>
      <c r="HS232" s="304"/>
      <c r="HT232" s="304"/>
      <c r="HU232" s="304"/>
      <c r="HV232" s="304"/>
      <c r="HW232" s="304"/>
      <c r="HX232" s="304"/>
      <c r="HY232" s="304"/>
      <c r="HZ232" s="304"/>
      <c r="IA232" s="304"/>
      <c r="IB232" s="304"/>
      <c r="IC232" s="304"/>
      <c r="ID232" s="304"/>
      <c r="IE232" s="304"/>
      <c r="IF232" s="304"/>
      <c r="IG232" s="304"/>
      <c r="IH232" s="304"/>
      <c r="II232" s="304"/>
      <c r="IJ232" s="304"/>
      <c r="IK232" s="304"/>
      <c r="IL232" s="304"/>
    </row>
    <row r="233" spans="4:246" s="100" customFormat="1" ht="24" customHeight="1" x14ac:dyDescent="0.2">
      <c r="D233" s="303"/>
      <c r="E233" s="303"/>
      <c r="J233" s="304"/>
      <c r="K233" s="304"/>
      <c r="L233" s="304"/>
      <c r="M233" s="304"/>
      <c r="N233" s="304"/>
      <c r="O233" s="304"/>
      <c r="P233" s="304"/>
      <c r="Q233" s="304"/>
      <c r="R233" s="304"/>
      <c r="S233" s="304"/>
      <c r="T233" s="304"/>
      <c r="U233" s="304"/>
      <c r="V233" s="304"/>
      <c r="W233" s="304"/>
      <c r="X233" s="304"/>
      <c r="Y233" s="304"/>
      <c r="Z233" s="304"/>
      <c r="AA233" s="304"/>
      <c r="AB233" s="304"/>
      <c r="AC233" s="304"/>
      <c r="AD233" s="304"/>
      <c r="AE233" s="304"/>
      <c r="AF233" s="304"/>
      <c r="AG233" s="304"/>
      <c r="AH233" s="304"/>
      <c r="AI233" s="304"/>
      <c r="AJ233" s="304"/>
      <c r="AK233" s="304"/>
      <c r="AL233" s="304"/>
      <c r="AM233" s="304"/>
      <c r="AN233" s="304"/>
      <c r="AO233" s="304"/>
      <c r="AP233" s="304"/>
      <c r="AQ233" s="304"/>
      <c r="AR233" s="304"/>
      <c r="AS233" s="304"/>
      <c r="AT233" s="304"/>
      <c r="AU233" s="304"/>
      <c r="AV233" s="304"/>
      <c r="AW233" s="304"/>
      <c r="AX233" s="304"/>
      <c r="AY233" s="304"/>
      <c r="AZ233" s="304"/>
      <c r="BA233" s="304"/>
      <c r="BB233" s="304"/>
      <c r="BC233" s="304"/>
      <c r="BD233" s="304"/>
      <c r="BE233" s="304"/>
      <c r="BF233" s="304"/>
      <c r="BG233" s="304"/>
      <c r="BH233" s="304"/>
      <c r="BI233" s="304"/>
      <c r="BJ233" s="304"/>
      <c r="BK233" s="304"/>
      <c r="BL233" s="304"/>
      <c r="BM233" s="304"/>
      <c r="BN233" s="304"/>
      <c r="BO233" s="304"/>
      <c r="BP233" s="304"/>
      <c r="BQ233" s="304"/>
      <c r="BR233" s="304"/>
      <c r="BS233" s="304"/>
      <c r="BT233" s="304"/>
      <c r="BU233" s="304"/>
      <c r="BV233" s="304"/>
      <c r="BW233" s="304"/>
      <c r="BX233" s="304"/>
      <c r="BY233" s="304"/>
      <c r="BZ233" s="304"/>
      <c r="CA233" s="304"/>
      <c r="CB233" s="304"/>
      <c r="CC233" s="304"/>
      <c r="CD233" s="304"/>
      <c r="CE233" s="304"/>
      <c r="CF233" s="304"/>
      <c r="CG233" s="304"/>
      <c r="CH233" s="304"/>
      <c r="CI233" s="304"/>
      <c r="CJ233" s="304"/>
      <c r="CK233" s="304"/>
      <c r="CL233" s="304"/>
      <c r="CM233" s="304"/>
      <c r="CN233" s="304"/>
      <c r="CO233" s="304"/>
      <c r="CP233" s="304"/>
      <c r="CQ233" s="304"/>
      <c r="CR233" s="304"/>
      <c r="CS233" s="304"/>
      <c r="CT233" s="304"/>
      <c r="CU233" s="304"/>
      <c r="CV233" s="304"/>
      <c r="CW233" s="304"/>
      <c r="CX233" s="304"/>
      <c r="CY233" s="304"/>
      <c r="CZ233" s="304"/>
      <c r="DA233" s="304"/>
      <c r="DB233" s="304"/>
      <c r="DC233" s="304"/>
      <c r="DD233" s="304"/>
      <c r="DE233" s="304"/>
      <c r="DF233" s="304"/>
      <c r="DG233" s="304"/>
      <c r="DH233" s="304"/>
      <c r="DI233" s="304"/>
      <c r="DJ233" s="304"/>
      <c r="DK233" s="304"/>
      <c r="DL233" s="304"/>
      <c r="DM233" s="304"/>
      <c r="DN233" s="304"/>
      <c r="DO233" s="304"/>
      <c r="DP233" s="304"/>
      <c r="DQ233" s="304"/>
      <c r="DR233" s="304"/>
      <c r="DS233" s="304"/>
      <c r="DT233" s="304"/>
      <c r="DU233" s="304"/>
      <c r="DV233" s="304"/>
      <c r="DW233" s="304"/>
      <c r="DX233" s="304"/>
      <c r="DY233" s="304"/>
      <c r="DZ233" s="304"/>
      <c r="EA233" s="304"/>
      <c r="EB233" s="304"/>
      <c r="EC233" s="304"/>
      <c r="ED233" s="304"/>
      <c r="EE233" s="304"/>
      <c r="EF233" s="304"/>
      <c r="EG233" s="304"/>
      <c r="EH233" s="304"/>
      <c r="EI233" s="304"/>
      <c r="EJ233" s="304"/>
      <c r="EK233" s="304"/>
      <c r="EL233" s="304"/>
      <c r="EM233" s="304"/>
      <c r="EN233" s="304"/>
      <c r="EO233" s="304"/>
      <c r="EP233" s="304"/>
      <c r="EQ233" s="304"/>
      <c r="ER233" s="304"/>
      <c r="ES233" s="304"/>
      <c r="ET233" s="304"/>
      <c r="EU233" s="304"/>
      <c r="EV233" s="304"/>
      <c r="EW233" s="304"/>
      <c r="EX233" s="304"/>
      <c r="EY233" s="304"/>
      <c r="EZ233" s="304"/>
      <c r="FA233" s="304"/>
      <c r="FB233" s="304"/>
      <c r="FC233" s="304"/>
      <c r="FD233" s="304"/>
      <c r="FE233" s="304"/>
      <c r="FF233" s="304"/>
      <c r="FG233" s="304"/>
      <c r="FH233" s="304"/>
      <c r="FI233" s="304"/>
      <c r="FJ233" s="304"/>
      <c r="FK233" s="304"/>
      <c r="FL233" s="304"/>
      <c r="FM233" s="304"/>
      <c r="FN233" s="304"/>
      <c r="FO233" s="304"/>
      <c r="FP233" s="304"/>
      <c r="FQ233" s="304"/>
      <c r="FR233" s="304"/>
      <c r="FS233" s="304"/>
      <c r="FT233" s="304"/>
      <c r="FU233" s="304"/>
      <c r="FV233" s="304"/>
      <c r="FW233" s="304"/>
      <c r="FX233" s="304"/>
      <c r="FY233" s="304"/>
      <c r="FZ233" s="304"/>
      <c r="GA233" s="304"/>
      <c r="GB233" s="304"/>
      <c r="GC233" s="304"/>
      <c r="GD233" s="304"/>
      <c r="GE233" s="304"/>
      <c r="GF233" s="304"/>
      <c r="GG233" s="304"/>
      <c r="GH233" s="304"/>
      <c r="GI233" s="304"/>
      <c r="GJ233" s="304"/>
      <c r="GK233" s="304"/>
      <c r="GL233" s="304"/>
      <c r="GM233" s="304"/>
      <c r="GN233" s="304"/>
      <c r="GO233" s="304"/>
      <c r="GP233" s="304"/>
      <c r="GQ233" s="304"/>
      <c r="GR233" s="304"/>
      <c r="GS233" s="304"/>
      <c r="GT233" s="304"/>
      <c r="GU233" s="304"/>
      <c r="GV233" s="304"/>
      <c r="GW233" s="304"/>
      <c r="GX233" s="304"/>
      <c r="GY233" s="304"/>
      <c r="GZ233" s="304"/>
      <c r="HA233" s="304"/>
      <c r="HB233" s="304"/>
      <c r="HC233" s="304"/>
      <c r="HD233" s="304"/>
      <c r="HE233" s="304"/>
      <c r="HF233" s="304"/>
      <c r="HG233" s="304"/>
      <c r="HH233" s="304"/>
      <c r="HI233" s="304"/>
      <c r="HJ233" s="304"/>
      <c r="HK233" s="304"/>
      <c r="HL233" s="304"/>
      <c r="HM233" s="304"/>
      <c r="HN233" s="304"/>
      <c r="HO233" s="304"/>
      <c r="HP233" s="304"/>
      <c r="HQ233" s="304"/>
      <c r="HR233" s="304"/>
      <c r="HS233" s="304"/>
      <c r="HT233" s="304"/>
      <c r="HU233" s="304"/>
      <c r="HV233" s="304"/>
      <c r="HW233" s="304"/>
      <c r="HX233" s="304"/>
      <c r="HY233" s="304"/>
      <c r="HZ233" s="304"/>
      <c r="IA233" s="304"/>
      <c r="IB233" s="304"/>
      <c r="IC233" s="304"/>
      <c r="ID233" s="304"/>
      <c r="IE233" s="304"/>
      <c r="IF233" s="304"/>
      <c r="IG233" s="304"/>
      <c r="IH233" s="304"/>
      <c r="II233" s="304"/>
      <c r="IJ233" s="304"/>
      <c r="IK233" s="304"/>
      <c r="IL233" s="304"/>
    </row>
    <row r="234" spans="4:246" s="100" customFormat="1" ht="24" customHeight="1" x14ac:dyDescent="0.2">
      <c r="D234" s="303"/>
      <c r="E234" s="303"/>
      <c r="J234" s="304"/>
      <c r="K234" s="304"/>
      <c r="L234" s="304"/>
      <c r="M234" s="304"/>
      <c r="N234" s="304"/>
      <c r="O234" s="304"/>
      <c r="P234" s="304"/>
      <c r="Q234" s="304"/>
      <c r="R234" s="304"/>
      <c r="S234" s="304"/>
      <c r="T234" s="304"/>
      <c r="U234" s="304"/>
      <c r="V234" s="304"/>
      <c r="W234" s="304"/>
      <c r="X234" s="304"/>
      <c r="Y234" s="304"/>
      <c r="Z234" s="304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304"/>
      <c r="AK234" s="304"/>
      <c r="AL234" s="304"/>
      <c r="AM234" s="304"/>
      <c r="AN234" s="304"/>
      <c r="AO234" s="304"/>
      <c r="AP234" s="304"/>
      <c r="AQ234" s="304"/>
      <c r="AR234" s="304"/>
      <c r="AS234" s="304"/>
      <c r="AT234" s="304"/>
      <c r="AU234" s="304"/>
      <c r="AV234" s="304"/>
      <c r="AW234" s="304"/>
      <c r="AX234" s="304"/>
      <c r="AY234" s="304"/>
      <c r="AZ234" s="304"/>
      <c r="BA234" s="304"/>
      <c r="BB234" s="304"/>
      <c r="BC234" s="304"/>
      <c r="BD234" s="304"/>
      <c r="BE234" s="304"/>
      <c r="BF234" s="304"/>
      <c r="BG234" s="304"/>
      <c r="BH234" s="304"/>
      <c r="BI234" s="304"/>
      <c r="BJ234" s="304"/>
      <c r="BK234" s="304"/>
      <c r="BL234" s="304"/>
      <c r="BM234" s="304"/>
      <c r="BN234" s="304"/>
      <c r="BO234" s="304"/>
      <c r="BP234" s="304"/>
      <c r="BQ234" s="304"/>
      <c r="BR234" s="304"/>
      <c r="BS234" s="304"/>
      <c r="BT234" s="304"/>
      <c r="BU234" s="304"/>
      <c r="BV234" s="304"/>
      <c r="BW234" s="304"/>
      <c r="BX234" s="304"/>
      <c r="BY234" s="304"/>
      <c r="BZ234" s="304"/>
      <c r="CA234" s="304"/>
      <c r="CB234" s="304"/>
      <c r="CC234" s="304"/>
      <c r="CD234" s="304"/>
      <c r="CE234" s="304"/>
      <c r="CF234" s="304"/>
      <c r="CG234" s="304"/>
      <c r="CH234" s="304"/>
      <c r="CI234" s="304"/>
      <c r="CJ234" s="304"/>
      <c r="CK234" s="304"/>
      <c r="CL234" s="304"/>
      <c r="CM234" s="304"/>
      <c r="CN234" s="304"/>
      <c r="CO234" s="304"/>
      <c r="CP234" s="304"/>
      <c r="CQ234" s="304"/>
      <c r="CR234" s="304"/>
      <c r="CS234" s="304"/>
      <c r="CT234" s="304"/>
      <c r="CU234" s="304"/>
      <c r="CV234" s="304"/>
      <c r="CW234" s="304"/>
      <c r="CX234" s="304"/>
      <c r="CY234" s="304"/>
      <c r="CZ234" s="304"/>
      <c r="DA234" s="304"/>
      <c r="DB234" s="304"/>
      <c r="DC234" s="304"/>
      <c r="DD234" s="304"/>
      <c r="DE234" s="304"/>
      <c r="DF234" s="304"/>
      <c r="DG234" s="304"/>
      <c r="DH234" s="304"/>
      <c r="DI234" s="304"/>
      <c r="DJ234" s="304"/>
      <c r="DK234" s="304"/>
      <c r="DL234" s="304"/>
      <c r="DM234" s="304"/>
      <c r="DN234" s="304"/>
      <c r="DO234" s="304"/>
      <c r="DP234" s="304"/>
      <c r="DQ234" s="304"/>
      <c r="DR234" s="304"/>
      <c r="DS234" s="304"/>
      <c r="DT234" s="304"/>
      <c r="DU234" s="304"/>
      <c r="DV234" s="304"/>
      <c r="DW234" s="304"/>
      <c r="DX234" s="304"/>
      <c r="DY234" s="304"/>
      <c r="DZ234" s="304"/>
      <c r="EA234" s="304"/>
      <c r="EB234" s="304"/>
      <c r="EC234" s="304"/>
      <c r="ED234" s="304"/>
      <c r="EE234" s="304"/>
      <c r="EF234" s="304"/>
      <c r="EG234" s="304"/>
      <c r="EH234" s="304"/>
      <c r="EI234" s="304"/>
      <c r="EJ234" s="304"/>
      <c r="EK234" s="304"/>
      <c r="EL234" s="304"/>
      <c r="EM234" s="304"/>
      <c r="EN234" s="304"/>
      <c r="EO234" s="304"/>
      <c r="EP234" s="304"/>
      <c r="EQ234" s="304"/>
      <c r="ER234" s="304"/>
      <c r="ES234" s="304"/>
      <c r="ET234" s="304"/>
      <c r="EU234" s="304"/>
      <c r="EV234" s="304"/>
      <c r="EW234" s="304"/>
      <c r="EX234" s="304"/>
      <c r="EY234" s="304"/>
      <c r="EZ234" s="304"/>
      <c r="FA234" s="304"/>
      <c r="FB234" s="304"/>
      <c r="FC234" s="304"/>
      <c r="FD234" s="304"/>
      <c r="FE234" s="304"/>
      <c r="FF234" s="304"/>
      <c r="FG234" s="304"/>
      <c r="FH234" s="304"/>
      <c r="FI234" s="304"/>
      <c r="FJ234" s="304"/>
      <c r="FK234" s="304"/>
      <c r="FL234" s="304"/>
      <c r="FM234" s="304"/>
      <c r="FN234" s="304"/>
      <c r="FO234" s="304"/>
      <c r="FP234" s="304"/>
      <c r="FQ234" s="304"/>
      <c r="FR234" s="304"/>
      <c r="FS234" s="304"/>
      <c r="FT234" s="304"/>
      <c r="FU234" s="304"/>
      <c r="FV234" s="304"/>
      <c r="FW234" s="304"/>
      <c r="FX234" s="304"/>
      <c r="FY234" s="304"/>
      <c r="FZ234" s="304"/>
      <c r="GA234" s="304"/>
      <c r="GB234" s="304"/>
      <c r="GC234" s="304"/>
      <c r="GD234" s="304"/>
      <c r="GE234" s="304"/>
      <c r="GF234" s="304"/>
      <c r="GG234" s="304"/>
      <c r="GH234" s="304"/>
      <c r="GI234" s="304"/>
      <c r="GJ234" s="304"/>
      <c r="GK234" s="304"/>
      <c r="GL234" s="304"/>
      <c r="GM234" s="304"/>
      <c r="GN234" s="304"/>
      <c r="GO234" s="304"/>
      <c r="GP234" s="304"/>
      <c r="GQ234" s="304"/>
      <c r="GR234" s="304"/>
      <c r="GS234" s="304"/>
      <c r="GT234" s="304"/>
      <c r="GU234" s="304"/>
      <c r="GV234" s="304"/>
      <c r="GW234" s="304"/>
      <c r="GX234" s="304"/>
      <c r="GY234" s="304"/>
      <c r="GZ234" s="304"/>
      <c r="HA234" s="304"/>
      <c r="HB234" s="304"/>
      <c r="HC234" s="304"/>
      <c r="HD234" s="304"/>
      <c r="HE234" s="304"/>
      <c r="HF234" s="304"/>
      <c r="HG234" s="304"/>
      <c r="HH234" s="304"/>
      <c r="HI234" s="304"/>
      <c r="HJ234" s="304"/>
      <c r="HK234" s="304"/>
      <c r="HL234" s="304"/>
      <c r="HM234" s="304"/>
      <c r="HN234" s="304"/>
      <c r="HO234" s="304"/>
      <c r="HP234" s="304"/>
      <c r="HQ234" s="304"/>
      <c r="HR234" s="304"/>
      <c r="HS234" s="304"/>
      <c r="HT234" s="304"/>
      <c r="HU234" s="304"/>
      <c r="HV234" s="304"/>
      <c r="HW234" s="304"/>
      <c r="HX234" s="304"/>
      <c r="HY234" s="304"/>
      <c r="HZ234" s="304"/>
      <c r="IA234" s="304"/>
      <c r="IB234" s="304"/>
      <c r="IC234" s="304"/>
      <c r="ID234" s="304"/>
      <c r="IE234" s="304"/>
      <c r="IF234" s="304"/>
      <c r="IG234" s="304"/>
      <c r="IH234" s="304"/>
      <c r="II234" s="304"/>
      <c r="IJ234" s="304"/>
      <c r="IK234" s="304"/>
      <c r="IL234" s="304"/>
    </row>
    <row r="235" spans="4:246" s="100" customFormat="1" ht="24" customHeight="1" x14ac:dyDescent="0.2">
      <c r="D235" s="303"/>
      <c r="E235" s="303"/>
      <c r="J235" s="304"/>
      <c r="K235" s="304"/>
      <c r="L235" s="304"/>
      <c r="M235" s="304"/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304"/>
      <c r="AK235" s="304"/>
      <c r="AL235" s="304"/>
      <c r="AM235" s="304"/>
      <c r="AN235" s="304"/>
      <c r="AO235" s="304"/>
      <c r="AP235" s="304"/>
      <c r="AQ235" s="304"/>
      <c r="AR235" s="304"/>
      <c r="AS235" s="304"/>
      <c r="AT235" s="304"/>
      <c r="AU235" s="304"/>
      <c r="AV235" s="304"/>
      <c r="AW235" s="304"/>
      <c r="AX235" s="304"/>
      <c r="AY235" s="304"/>
      <c r="AZ235" s="304"/>
      <c r="BA235" s="304"/>
      <c r="BB235" s="304"/>
      <c r="BC235" s="304"/>
      <c r="BD235" s="304"/>
      <c r="BE235" s="304"/>
      <c r="BF235" s="304"/>
      <c r="BG235" s="304"/>
      <c r="BH235" s="304"/>
      <c r="BI235" s="304"/>
      <c r="BJ235" s="304"/>
      <c r="BK235" s="304"/>
      <c r="BL235" s="304"/>
      <c r="BM235" s="304"/>
      <c r="BN235" s="304"/>
      <c r="BO235" s="304"/>
      <c r="BP235" s="304"/>
      <c r="BQ235" s="304"/>
      <c r="BR235" s="304"/>
      <c r="BS235" s="304"/>
      <c r="BT235" s="304"/>
      <c r="BU235" s="304"/>
      <c r="BV235" s="304"/>
      <c r="BW235" s="304"/>
      <c r="BX235" s="304"/>
      <c r="BY235" s="304"/>
      <c r="BZ235" s="304"/>
      <c r="CA235" s="304"/>
      <c r="CB235" s="304"/>
      <c r="CC235" s="304"/>
      <c r="CD235" s="304"/>
      <c r="CE235" s="304"/>
      <c r="CF235" s="304"/>
      <c r="CG235" s="304"/>
      <c r="CH235" s="304"/>
      <c r="CI235" s="304"/>
      <c r="CJ235" s="304"/>
      <c r="CK235" s="304"/>
      <c r="CL235" s="304"/>
      <c r="CM235" s="304"/>
      <c r="CN235" s="304"/>
      <c r="CO235" s="304"/>
      <c r="CP235" s="304"/>
      <c r="CQ235" s="304"/>
      <c r="CR235" s="304"/>
      <c r="CS235" s="304"/>
      <c r="CT235" s="304"/>
      <c r="CU235" s="304"/>
      <c r="CV235" s="304"/>
      <c r="CW235" s="304"/>
      <c r="CX235" s="304"/>
      <c r="CY235" s="304"/>
      <c r="CZ235" s="304"/>
      <c r="DA235" s="304"/>
      <c r="DB235" s="304"/>
      <c r="DC235" s="304"/>
      <c r="DD235" s="304"/>
      <c r="DE235" s="304"/>
      <c r="DF235" s="304"/>
      <c r="DG235" s="304"/>
      <c r="DH235" s="304"/>
      <c r="DI235" s="304"/>
      <c r="DJ235" s="304"/>
      <c r="DK235" s="304"/>
      <c r="DL235" s="304"/>
      <c r="DM235" s="304"/>
      <c r="DN235" s="304"/>
      <c r="DO235" s="304"/>
      <c r="DP235" s="304"/>
      <c r="DQ235" s="304"/>
      <c r="DR235" s="304"/>
      <c r="DS235" s="304"/>
      <c r="DT235" s="304"/>
      <c r="DU235" s="304"/>
      <c r="DV235" s="304"/>
      <c r="DW235" s="304"/>
      <c r="DX235" s="304"/>
      <c r="DY235" s="304"/>
      <c r="DZ235" s="304"/>
      <c r="EA235" s="304"/>
      <c r="EB235" s="304"/>
      <c r="EC235" s="304"/>
      <c r="ED235" s="304"/>
      <c r="EE235" s="304"/>
      <c r="EF235" s="304"/>
      <c r="EG235" s="304"/>
      <c r="EH235" s="304"/>
      <c r="EI235" s="304"/>
      <c r="EJ235" s="304"/>
      <c r="EK235" s="304"/>
      <c r="EL235" s="304"/>
      <c r="EM235" s="304"/>
      <c r="EN235" s="304"/>
      <c r="EO235" s="304"/>
      <c r="EP235" s="304"/>
      <c r="EQ235" s="304"/>
      <c r="ER235" s="304"/>
      <c r="ES235" s="304"/>
      <c r="ET235" s="304"/>
      <c r="EU235" s="304"/>
      <c r="EV235" s="304"/>
      <c r="EW235" s="304"/>
      <c r="EX235" s="304"/>
      <c r="EY235" s="304"/>
      <c r="EZ235" s="304"/>
      <c r="FA235" s="304"/>
      <c r="FB235" s="304"/>
      <c r="FC235" s="304"/>
      <c r="FD235" s="304"/>
      <c r="FE235" s="304"/>
      <c r="FF235" s="304"/>
      <c r="FG235" s="304"/>
      <c r="FH235" s="304"/>
      <c r="FI235" s="304"/>
      <c r="FJ235" s="304"/>
      <c r="FK235" s="304"/>
      <c r="FL235" s="304"/>
      <c r="FM235" s="304"/>
      <c r="FN235" s="304"/>
      <c r="FO235" s="304"/>
      <c r="FP235" s="304"/>
      <c r="FQ235" s="304"/>
      <c r="FR235" s="304"/>
      <c r="FS235" s="304"/>
      <c r="FT235" s="304"/>
      <c r="FU235" s="304"/>
      <c r="FV235" s="304"/>
      <c r="FW235" s="304"/>
      <c r="FX235" s="304"/>
      <c r="FY235" s="304"/>
      <c r="FZ235" s="304"/>
      <c r="GA235" s="304"/>
      <c r="GB235" s="304"/>
      <c r="GC235" s="304"/>
      <c r="GD235" s="304"/>
      <c r="GE235" s="304"/>
      <c r="GF235" s="304"/>
      <c r="GG235" s="304"/>
      <c r="GH235" s="304"/>
      <c r="GI235" s="304"/>
      <c r="GJ235" s="304"/>
      <c r="GK235" s="304"/>
      <c r="GL235" s="304"/>
      <c r="GM235" s="304"/>
      <c r="GN235" s="304"/>
      <c r="GO235" s="304"/>
      <c r="GP235" s="304"/>
      <c r="GQ235" s="304"/>
      <c r="GR235" s="304"/>
      <c r="GS235" s="304"/>
      <c r="GT235" s="304"/>
      <c r="GU235" s="304"/>
      <c r="GV235" s="304"/>
      <c r="GW235" s="304"/>
      <c r="GX235" s="304"/>
      <c r="GY235" s="304"/>
      <c r="GZ235" s="304"/>
      <c r="HA235" s="304"/>
      <c r="HB235" s="304"/>
      <c r="HC235" s="304"/>
      <c r="HD235" s="304"/>
      <c r="HE235" s="304"/>
      <c r="HF235" s="304"/>
      <c r="HG235" s="304"/>
      <c r="HH235" s="304"/>
      <c r="HI235" s="304"/>
      <c r="HJ235" s="304"/>
      <c r="HK235" s="304"/>
      <c r="HL235" s="304"/>
      <c r="HM235" s="304"/>
      <c r="HN235" s="304"/>
      <c r="HO235" s="304"/>
      <c r="HP235" s="304"/>
      <c r="HQ235" s="304"/>
      <c r="HR235" s="304"/>
      <c r="HS235" s="304"/>
      <c r="HT235" s="304"/>
      <c r="HU235" s="304"/>
      <c r="HV235" s="304"/>
      <c r="HW235" s="304"/>
      <c r="HX235" s="304"/>
      <c r="HY235" s="304"/>
      <c r="HZ235" s="304"/>
      <c r="IA235" s="304"/>
      <c r="IB235" s="304"/>
      <c r="IC235" s="304"/>
      <c r="ID235" s="304"/>
      <c r="IE235" s="304"/>
      <c r="IF235" s="304"/>
      <c r="IG235" s="304"/>
      <c r="IH235" s="304"/>
      <c r="II235" s="304"/>
      <c r="IJ235" s="304"/>
      <c r="IK235" s="304"/>
      <c r="IL235" s="304"/>
    </row>
    <row r="236" spans="4:246" s="100" customFormat="1" ht="24" customHeight="1" x14ac:dyDescent="0.2">
      <c r="D236" s="303"/>
      <c r="E236" s="303"/>
      <c r="J236" s="304"/>
      <c r="K236" s="304"/>
      <c r="L236" s="304"/>
      <c r="M236" s="304"/>
      <c r="N236" s="304"/>
      <c r="O236" s="304"/>
      <c r="P236" s="304"/>
      <c r="Q236" s="304"/>
      <c r="R236" s="304"/>
      <c r="S236" s="304"/>
      <c r="T236" s="304"/>
      <c r="U236" s="304"/>
      <c r="V236" s="304"/>
      <c r="W236" s="304"/>
      <c r="X236" s="304"/>
      <c r="Y236" s="304"/>
      <c r="Z236" s="304"/>
      <c r="AA236" s="304"/>
      <c r="AB236" s="304"/>
      <c r="AC236" s="304"/>
      <c r="AD236" s="304"/>
      <c r="AE236" s="304"/>
      <c r="AF236" s="304"/>
      <c r="AG236" s="304"/>
      <c r="AH236" s="304"/>
      <c r="AI236" s="304"/>
      <c r="AJ236" s="304"/>
      <c r="AK236" s="304"/>
      <c r="AL236" s="304"/>
      <c r="AM236" s="304"/>
      <c r="AN236" s="304"/>
      <c r="AO236" s="304"/>
      <c r="AP236" s="304"/>
      <c r="AQ236" s="304"/>
      <c r="AR236" s="304"/>
      <c r="AS236" s="304"/>
      <c r="AT236" s="304"/>
      <c r="AU236" s="304"/>
      <c r="AV236" s="304"/>
      <c r="AW236" s="304"/>
      <c r="AX236" s="304"/>
      <c r="AY236" s="304"/>
      <c r="AZ236" s="304"/>
      <c r="BA236" s="304"/>
      <c r="BB236" s="304"/>
      <c r="BC236" s="304"/>
      <c r="BD236" s="304"/>
      <c r="BE236" s="304"/>
      <c r="BF236" s="304"/>
      <c r="BG236" s="304"/>
      <c r="BH236" s="304"/>
      <c r="BI236" s="304"/>
      <c r="BJ236" s="304"/>
      <c r="BK236" s="304"/>
      <c r="BL236" s="304"/>
      <c r="BM236" s="304"/>
      <c r="BN236" s="304"/>
      <c r="BO236" s="304"/>
      <c r="BP236" s="304"/>
      <c r="BQ236" s="304"/>
      <c r="BR236" s="304"/>
      <c r="BS236" s="304"/>
      <c r="BT236" s="304"/>
      <c r="BU236" s="304"/>
      <c r="BV236" s="304"/>
      <c r="BW236" s="304"/>
      <c r="BX236" s="304"/>
      <c r="BY236" s="304"/>
      <c r="BZ236" s="304"/>
      <c r="CA236" s="304"/>
      <c r="CB236" s="304"/>
      <c r="CC236" s="304"/>
      <c r="CD236" s="304"/>
      <c r="CE236" s="304"/>
      <c r="CF236" s="304"/>
      <c r="CG236" s="304"/>
      <c r="CH236" s="304"/>
      <c r="CI236" s="304"/>
      <c r="CJ236" s="304"/>
      <c r="CK236" s="304"/>
      <c r="CL236" s="304"/>
      <c r="CM236" s="304"/>
      <c r="CN236" s="304"/>
      <c r="CO236" s="304"/>
      <c r="CP236" s="304"/>
      <c r="CQ236" s="304"/>
      <c r="CR236" s="304"/>
      <c r="CS236" s="304"/>
      <c r="CT236" s="304"/>
      <c r="CU236" s="304"/>
      <c r="CV236" s="304"/>
      <c r="CW236" s="304"/>
      <c r="CX236" s="304"/>
      <c r="CY236" s="304"/>
      <c r="CZ236" s="304"/>
      <c r="DA236" s="304"/>
      <c r="DB236" s="304"/>
      <c r="DC236" s="304"/>
      <c r="DD236" s="304"/>
      <c r="DE236" s="304"/>
      <c r="DF236" s="304"/>
      <c r="DG236" s="304"/>
      <c r="DH236" s="304"/>
      <c r="DI236" s="304"/>
      <c r="DJ236" s="304"/>
      <c r="DK236" s="304"/>
      <c r="DL236" s="304"/>
      <c r="DM236" s="304"/>
      <c r="DN236" s="304"/>
      <c r="DO236" s="304"/>
      <c r="DP236" s="304"/>
      <c r="DQ236" s="304"/>
      <c r="DR236" s="304"/>
      <c r="DS236" s="304"/>
      <c r="DT236" s="304"/>
      <c r="DU236" s="304"/>
      <c r="DV236" s="304"/>
      <c r="DW236" s="304"/>
      <c r="DX236" s="304"/>
      <c r="DY236" s="304"/>
      <c r="DZ236" s="304"/>
      <c r="EA236" s="304"/>
      <c r="EB236" s="304"/>
      <c r="EC236" s="304"/>
      <c r="ED236" s="304"/>
      <c r="EE236" s="304"/>
      <c r="EF236" s="304"/>
      <c r="EG236" s="304"/>
      <c r="EH236" s="304"/>
      <c r="EI236" s="304"/>
      <c r="EJ236" s="304"/>
      <c r="EK236" s="304"/>
      <c r="EL236" s="304"/>
      <c r="EM236" s="304"/>
      <c r="EN236" s="304"/>
      <c r="EO236" s="304"/>
      <c r="EP236" s="304"/>
      <c r="EQ236" s="304"/>
      <c r="ER236" s="304"/>
      <c r="ES236" s="304"/>
      <c r="ET236" s="304"/>
      <c r="EU236" s="304"/>
      <c r="EV236" s="304"/>
      <c r="EW236" s="304"/>
      <c r="EX236" s="304"/>
      <c r="EY236" s="304"/>
      <c r="EZ236" s="304"/>
      <c r="FA236" s="304"/>
      <c r="FB236" s="304"/>
      <c r="FC236" s="304"/>
      <c r="FD236" s="304"/>
      <c r="FE236" s="304"/>
      <c r="FF236" s="304"/>
      <c r="FG236" s="304"/>
      <c r="FH236" s="304"/>
      <c r="FI236" s="304"/>
      <c r="FJ236" s="304"/>
      <c r="FK236" s="304"/>
      <c r="FL236" s="304"/>
      <c r="FM236" s="304"/>
      <c r="FN236" s="304"/>
      <c r="FO236" s="304"/>
      <c r="FP236" s="304"/>
      <c r="FQ236" s="304"/>
      <c r="FR236" s="304"/>
      <c r="FS236" s="304"/>
      <c r="FT236" s="304"/>
      <c r="FU236" s="304"/>
      <c r="FV236" s="304"/>
      <c r="FW236" s="304"/>
      <c r="FX236" s="304"/>
      <c r="FY236" s="304"/>
      <c r="FZ236" s="304"/>
      <c r="GA236" s="304"/>
      <c r="GB236" s="304"/>
      <c r="GC236" s="304"/>
      <c r="GD236" s="304"/>
      <c r="GE236" s="304"/>
      <c r="GF236" s="304"/>
      <c r="GG236" s="304"/>
      <c r="GH236" s="304"/>
      <c r="GI236" s="304"/>
      <c r="GJ236" s="304"/>
      <c r="GK236" s="304"/>
      <c r="GL236" s="304"/>
      <c r="GM236" s="304"/>
      <c r="GN236" s="304"/>
      <c r="GO236" s="304"/>
      <c r="GP236" s="304"/>
      <c r="GQ236" s="304"/>
      <c r="GR236" s="304"/>
      <c r="GS236" s="304"/>
      <c r="GT236" s="304"/>
      <c r="GU236" s="304"/>
      <c r="GV236" s="304"/>
      <c r="GW236" s="304"/>
      <c r="GX236" s="304"/>
      <c r="GY236" s="304"/>
      <c r="GZ236" s="304"/>
      <c r="HA236" s="304"/>
      <c r="HB236" s="304"/>
      <c r="HC236" s="304"/>
      <c r="HD236" s="304"/>
      <c r="HE236" s="304"/>
      <c r="HF236" s="304"/>
      <c r="HG236" s="304"/>
      <c r="HH236" s="304"/>
      <c r="HI236" s="304"/>
      <c r="HJ236" s="304"/>
      <c r="HK236" s="304"/>
      <c r="HL236" s="304"/>
      <c r="HM236" s="304"/>
      <c r="HN236" s="304"/>
      <c r="HO236" s="304"/>
      <c r="HP236" s="304"/>
      <c r="HQ236" s="304"/>
      <c r="HR236" s="304"/>
      <c r="HS236" s="304"/>
      <c r="HT236" s="304"/>
      <c r="HU236" s="304"/>
      <c r="HV236" s="304"/>
      <c r="HW236" s="304"/>
      <c r="HX236" s="304"/>
      <c r="HY236" s="304"/>
      <c r="HZ236" s="304"/>
      <c r="IA236" s="304"/>
      <c r="IB236" s="304"/>
      <c r="IC236" s="304"/>
      <c r="ID236" s="304"/>
      <c r="IE236" s="304"/>
      <c r="IF236" s="304"/>
      <c r="IG236" s="304"/>
      <c r="IH236" s="304"/>
      <c r="II236" s="304"/>
      <c r="IJ236" s="304"/>
      <c r="IK236" s="304"/>
      <c r="IL236" s="304"/>
    </row>
    <row r="237" spans="4:246" s="100" customFormat="1" ht="24" customHeight="1" x14ac:dyDescent="0.2">
      <c r="D237" s="303"/>
      <c r="E237" s="303"/>
      <c r="J237" s="304"/>
      <c r="K237" s="304"/>
      <c r="L237" s="304"/>
      <c r="M237" s="304"/>
      <c r="N237" s="304"/>
      <c r="O237" s="304"/>
      <c r="P237" s="304"/>
      <c r="Q237" s="304"/>
      <c r="R237" s="304"/>
      <c r="S237" s="304"/>
      <c r="T237" s="304"/>
      <c r="U237" s="304"/>
      <c r="V237" s="304"/>
      <c r="W237" s="304"/>
      <c r="X237" s="304"/>
      <c r="Y237" s="304"/>
      <c r="Z237" s="304"/>
      <c r="AA237" s="304"/>
      <c r="AB237" s="304"/>
      <c r="AC237" s="304"/>
      <c r="AD237" s="304"/>
      <c r="AE237" s="304"/>
      <c r="AF237" s="304"/>
      <c r="AG237" s="304"/>
      <c r="AH237" s="304"/>
      <c r="AI237" s="304"/>
      <c r="AJ237" s="304"/>
      <c r="AK237" s="304"/>
      <c r="AL237" s="304"/>
      <c r="AM237" s="304"/>
      <c r="AN237" s="304"/>
      <c r="AO237" s="304"/>
      <c r="AP237" s="304"/>
      <c r="AQ237" s="304"/>
      <c r="AR237" s="304"/>
      <c r="AS237" s="304"/>
      <c r="AT237" s="304"/>
      <c r="AU237" s="304"/>
      <c r="AV237" s="304"/>
      <c r="AW237" s="304"/>
      <c r="AX237" s="304"/>
      <c r="AY237" s="304"/>
      <c r="AZ237" s="304"/>
      <c r="BA237" s="304"/>
      <c r="BB237" s="304"/>
      <c r="BC237" s="304"/>
      <c r="BD237" s="304"/>
      <c r="BE237" s="304"/>
      <c r="BF237" s="304"/>
      <c r="BG237" s="304"/>
      <c r="BH237" s="304"/>
      <c r="BI237" s="304"/>
      <c r="BJ237" s="304"/>
      <c r="BK237" s="304"/>
      <c r="BL237" s="304"/>
      <c r="BM237" s="304"/>
      <c r="BN237" s="304"/>
      <c r="BO237" s="304"/>
      <c r="BP237" s="304"/>
      <c r="BQ237" s="304"/>
      <c r="BR237" s="304"/>
      <c r="BS237" s="304"/>
      <c r="BT237" s="304"/>
      <c r="BU237" s="304"/>
      <c r="BV237" s="304"/>
      <c r="BW237" s="304"/>
      <c r="BX237" s="304"/>
      <c r="BY237" s="304"/>
      <c r="BZ237" s="304"/>
      <c r="CA237" s="304"/>
      <c r="CB237" s="304"/>
      <c r="CC237" s="304"/>
      <c r="CD237" s="304"/>
      <c r="CE237" s="304"/>
      <c r="CF237" s="304"/>
      <c r="CG237" s="304"/>
      <c r="CH237" s="304"/>
      <c r="CI237" s="304"/>
      <c r="CJ237" s="304"/>
      <c r="CK237" s="304"/>
      <c r="CL237" s="304"/>
      <c r="CM237" s="304"/>
      <c r="CN237" s="304"/>
      <c r="CO237" s="304"/>
      <c r="CP237" s="304"/>
      <c r="CQ237" s="304"/>
      <c r="CR237" s="304"/>
      <c r="CS237" s="304"/>
      <c r="CT237" s="304"/>
      <c r="CU237" s="304"/>
      <c r="CV237" s="304"/>
      <c r="CW237" s="304"/>
      <c r="CX237" s="304"/>
      <c r="CY237" s="304"/>
      <c r="CZ237" s="304"/>
      <c r="DA237" s="304"/>
      <c r="DB237" s="304"/>
      <c r="DC237" s="304"/>
      <c r="DD237" s="304"/>
      <c r="DE237" s="304"/>
      <c r="DF237" s="304"/>
      <c r="DG237" s="304"/>
      <c r="DH237" s="304"/>
      <c r="DI237" s="304"/>
      <c r="DJ237" s="304"/>
      <c r="DK237" s="304"/>
      <c r="DL237" s="304"/>
      <c r="DM237" s="304"/>
      <c r="DN237" s="304"/>
      <c r="DO237" s="304"/>
      <c r="DP237" s="304"/>
      <c r="DQ237" s="304"/>
      <c r="DR237" s="304"/>
      <c r="DS237" s="304"/>
      <c r="DT237" s="304"/>
      <c r="DU237" s="304"/>
      <c r="DV237" s="304"/>
      <c r="DW237" s="304"/>
      <c r="DX237" s="304"/>
      <c r="DY237" s="304"/>
      <c r="DZ237" s="304"/>
      <c r="EA237" s="304"/>
      <c r="EB237" s="304"/>
      <c r="EC237" s="304"/>
      <c r="ED237" s="304"/>
      <c r="EE237" s="304"/>
      <c r="EF237" s="304"/>
      <c r="EG237" s="304"/>
      <c r="EH237" s="304"/>
      <c r="EI237" s="304"/>
      <c r="EJ237" s="304"/>
      <c r="EK237" s="304"/>
      <c r="EL237" s="304"/>
      <c r="EM237" s="304"/>
      <c r="EN237" s="304"/>
      <c r="EO237" s="304"/>
      <c r="EP237" s="304"/>
      <c r="EQ237" s="304"/>
      <c r="ER237" s="304"/>
      <c r="ES237" s="304"/>
      <c r="ET237" s="304"/>
      <c r="EU237" s="304"/>
      <c r="EV237" s="304"/>
      <c r="EW237" s="304"/>
      <c r="EX237" s="304"/>
      <c r="EY237" s="304"/>
      <c r="EZ237" s="304"/>
      <c r="FA237" s="304"/>
      <c r="FB237" s="304"/>
      <c r="FC237" s="304"/>
      <c r="FD237" s="304"/>
      <c r="FE237" s="304"/>
      <c r="FF237" s="304"/>
      <c r="FG237" s="304"/>
      <c r="FH237" s="304"/>
      <c r="FI237" s="304"/>
      <c r="FJ237" s="304"/>
      <c r="FK237" s="304"/>
      <c r="FL237" s="304"/>
      <c r="FM237" s="304"/>
      <c r="FN237" s="304"/>
      <c r="FO237" s="304"/>
      <c r="FP237" s="304"/>
      <c r="FQ237" s="304"/>
      <c r="FR237" s="304"/>
      <c r="FS237" s="304"/>
      <c r="FT237" s="304"/>
      <c r="FU237" s="304"/>
      <c r="FV237" s="304"/>
      <c r="FW237" s="304"/>
      <c r="FX237" s="304"/>
      <c r="FY237" s="304"/>
      <c r="FZ237" s="304"/>
      <c r="GA237" s="304"/>
      <c r="GB237" s="304"/>
      <c r="GC237" s="304"/>
      <c r="GD237" s="304"/>
      <c r="GE237" s="304"/>
      <c r="GF237" s="304"/>
      <c r="GG237" s="304"/>
      <c r="GH237" s="304"/>
      <c r="GI237" s="304"/>
      <c r="GJ237" s="304"/>
      <c r="GK237" s="304"/>
      <c r="GL237" s="304"/>
      <c r="GM237" s="304"/>
      <c r="GN237" s="304"/>
      <c r="GO237" s="304"/>
      <c r="GP237" s="304"/>
      <c r="GQ237" s="304"/>
      <c r="GR237" s="304"/>
      <c r="GS237" s="304"/>
      <c r="GT237" s="304"/>
      <c r="GU237" s="304"/>
      <c r="GV237" s="304"/>
      <c r="GW237" s="304"/>
      <c r="GX237" s="304"/>
      <c r="GY237" s="304"/>
      <c r="GZ237" s="304"/>
      <c r="HA237" s="304"/>
      <c r="HB237" s="304"/>
      <c r="HC237" s="304"/>
      <c r="HD237" s="304"/>
      <c r="HE237" s="304"/>
      <c r="HF237" s="304"/>
      <c r="HG237" s="304"/>
      <c r="HH237" s="304"/>
      <c r="HI237" s="304"/>
      <c r="HJ237" s="304"/>
      <c r="HK237" s="304"/>
      <c r="HL237" s="304"/>
      <c r="HM237" s="304"/>
      <c r="HN237" s="304"/>
      <c r="HO237" s="304"/>
      <c r="HP237" s="304"/>
      <c r="HQ237" s="304"/>
      <c r="HR237" s="304"/>
      <c r="HS237" s="304"/>
      <c r="HT237" s="304"/>
      <c r="HU237" s="304"/>
      <c r="HV237" s="304"/>
      <c r="HW237" s="304"/>
      <c r="HX237" s="304"/>
      <c r="HY237" s="304"/>
      <c r="HZ237" s="304"/>
      <c r="IA237" s="304"/>
      <c r="IB237" s="304"/>
      <c r="IC237" s="304"/>
      <c r="ID237" s="304"/>
      <c r="IE237" s="304"/>
      <c r="IF237" s="304"/>
      <c r="IG237" s="304"/>
      <c r="IH237" s="304"/>
      <c r="II237" s="304"/>
      <c r="IJ237" s="304"/>
      <c r="IK237" s="304"/>
      <c r="IL237" s="304"/>
    </row>
    <row r="238" spans="4:246" s="100" customFormat="1" ht="24" customHeight="1" x14ac:dyDescent="0.2">
      <c r="D238" s="303"/>
      <c r="E238" s="303"/>
      <c r="J238" s="304"/>
      <c r="K238" s="304"/>
      <c r="L238" s="304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04"/>
      <c r="Y238" s="304"/>
      <c r="Z238" s="304"/>
      <c r="AA238" s="304"/>
      <c r="AB238" s="304"/>
      <c r="AC238" s="304"/>
      <c r="AD238" s="304"/>
      <c r="AE238" s="304"/>
      <c r="AF238" s="304"/>
      <c r="AG238" s="304"/>
      <c r="AH238" s="304"/>
      <c r="AI238" s="304"/>
      <c r="AJ238" s="304"/>
      <c r="AK238" s="304"/>
      <c r="AL238" s="304"/>
      <c r="AM238" s="304"/>
      <c r="AN238" s="304"/>
      <c r="AO238" s="304"/>
      <c r="AP238" s="304"/>
      <c r="AQ238" s="304"/>
      <c r="AR238" s="304"/>
      <c r="AS238" s="304"/>
      <c r="AT238" s="304"/>
      <c r="AU238" s="304"/>
      <c r="AV238" s="304"/>
      <c r="AW238" s="304"/>
      <c r="AX238" s="304"/>
      <c r="AY238" s="304"/>
      <c r="AZ238" s="304"/>
      <c r="BA238" s="304"/>
      <c r="BB238" s="304"/>
      <c r="BC238" s="304"/>
      <c r="BD238" s="304"/>
      <c r="BE238" s="304"/>
      <c r="BF238" s="304"/>
      <c r="BG238" s="304"/>
      <c r="BH238" s="304"/>
      <c r="BI238" s="304"/>
      <c r="BJ238" s="304"/>
      <c r="BK238" s="304"/>
      <c r="BL238" s="304"/>
      <c r="BM238" s="304"/>
      <c r="BN238" s="304"/>
      <c r="BO238" s="304"/>
      <c r="BP238" s="304"/>
      <c r="BQ238" s="304"/>
      <c r="BR238" s="304"/>
      <c r="BS238" s="304"/>
      <c r="BT238" s="304"/>
      <c r="BU238" s="304"/>
      <c r="BV238" s="304"/>
      <c r="BW238" s="304"/>
      <c r="BX238" s="304"/>
      <c r="BY238" s="304"/>
      <c r="BZ238" s="304"/>
      <c r="CA238" s="304"/>
      <c r="CB238" s="304"/>
      <c r="CC238" s="304"/>
      <c r="CD238" s="304"/>
      <c r="CE238" s="304"/>
      <c r="CF238" s="304"/>
      <c r="CG238" s="304"/>
      <c r="CH238" s="304"/>
      <c r="CI238" s="304"/>
      <c r="CJ238" s="304"/>
      <c r="CK238" s="304"/>
      <c r="CL238" s="304"/>
      <c r="CM238" s="304"/>
      <c r="CN238" s="304"/>
      <c r="CO238" s="304"/>
      <c r="CP238" s="304"/>
      <c r="CQ238" s="304"/>
      <c r="CR238" s="304"/>
      <c r="CS238" s="304"/>
      <c r="CT238" s="304"/>
      <c r="CU238" s="304"/>
      <c r="CV238" s="304"/>
      <c r="CW238" s="304"/>
      <c r="CX238" s="304"/>
      <c r="CY238" s="304"/>
      <c r="CZ238" s="304"/>
      <c r="DA238" s="304"/>
      <c r="DB238" s="304"/>
      <c r="DC238" s="304"/>
      <c r="DD238" s="304"/>
      <c r="DE238" s="304"/>
      <c r="DF238" s="304"/>
      <c r="DG238" s="304"/>
      <c r="DH238" s="304"/>
      <c r="DI238" s="304"/>
      <c r="DJ238" s="304"/>
      <c r="DK238" s="304"/>
      <c r="DL238" s="304"/>
      <c r="DM238" s="304"/>
      <c r="DN238" s="304"/>
      <c r="DO238" s="304"/>
      <c r="DP238" s="304"/>
      <c r="DQ238" s="304"/>
      <c r="DR238" s="304"/>
      <c r="DS238" s="304"/>
      <c r="DT238" s="304"/>
      <c r="DU238" s="304"/>
      <c r="DV238" s="304"/>
      <c r="DW238" s="304"/>
      <c r="DX238" s="304"/>
      <c r="DY238" s="304"/>
      <c r="DZ238" s="304"/>
      <c r="EA238" s="304"/>
      <c r="EB238" s="304"/>
      <c r="EC238" s="304"/>
      <c r="ED238" s="304"/>
      <c r="EE238" s="304"/>
      <c r="EF238" s="304"/>
      <c r="EG238" s="304"/>
      <c r="EH238" s="304"/>
      <c r="EI238" s="304"/>
      <c r="EJ238" s="304"/>
      <c r="EK238" s="304"/>
      <c r="EL238" s="304"/>
      <c r="EM238" s="304"/>
      <c r="EN238" s="304"/>
      <c r="EO238" s="304"/>
      <c r="EP238" s="304"/>
      <c r="EQ238" s="304"/>
      <c r="ER238" s="304"/>
      <c r="ES238" s="304"/>
      <c r="ET238" s="304"/>
      <c r="EU238" s="304"/>
      <c r="EV238" s="304"/>
      <c r="EW238" s="304"/>
      <c r="EX238" s="304"/>
      <c r="EY238" s="304"/>
      <c r="EZ238" s="304"/>
      <c r="FA238" s="304"/>
      <c r="FB238" s="304"/>
      <c r="FC238" s="304"/>
      <c r="FD238" s="304"/>
      <c r="FE238" s="304"/>
      <c r="FF238" s="304"/>
      <c r="FG238" s="304"/>
      <c r="FH238" s="304"/>
      <c r="FI238" s="304"/>
      <c r="FJ238" s="304"/>
      <c r="FK238" s="304"/>
      <c r="FL238" s="304"/>
      <c r="FM238" s="304"/>
      <c r="FN238" s="304"/>
      <c r="FO238" s="304"/>
      <c r="FP238" s="304"/>
      <c r="FQ238" s="304"/>
      <c r="FR238" s="304"/>
      <c r="FS238" s="304"/>
      <c r="FT238" s="304"/>
      <c r="FU238" s="304"/>
      <c r="FV238" s="304"/>
      <c r="FW238" s="304"/>
      <c r="FX238" s="304"/>
      <c r="FY238" s="304"/>
      <c r="FZ238" s="304"/>
      <c r="GA238" s="304"/>
      <c r="GB238" s="304"/>
      <c r="GC238" s="304"/>
      <c r="GD238" s="304"/>
      <c r="GE238" s="304"/>
      <c r="GF238" s="304"/>
      <c r="GG238" s="304"/>
      <c r="GH238" s="304"/>
      <c r="GI238" s="304"/>
      <c r="GJ238" s="304"/>
      <c r="GK238" s="304"/>
      <c r="GL238" s="304"/>
      <c r="GM238" s="304"/>
      <c r="GN238" s="304"/>
      <c r="GO238" s="304"/>
      <c r="GP238" s="304"/>
      <c r="GQ238" s="304"/>
      <c r="GR238" s="304"/>
      <c r="GS238" s="304"/>
      <c r="GT238" s="304"/>
      <c r="GU238" s="304"/>
      <c r="GV238" s="304"/>
      <c r="GW238" s="304"/>
      <c r="GX238" s="304"/>
      <c r="GY238" s="304"/>
      <c r="GZ238" s="304"/>
      <c r="HA238" s="304"/>
      <c r="HB238" s="304"/>
      <c r="HC238" s="304"/>
      <c r="HD238" s="304"/>
      <c r="HE238" s="304"/>
      <c r="HF238" s="304"/>
      <c r="HG238" s="304"/>
      <c r="HH238" s="304"/>
      <c r="HI238" s="304"/>
      <c r="HJ238" s="304"/>
      <c r="HK238" s="304"/>
      <c r="HL238" s="304"/>
      <c r="HM238" s="304"/>
      <c r="HN238" s="304"/>
      <c r="HO238" s="304"/>
      <c r="HP238" s="304"/>
      <c r="HQ238" s="304"/>
      <c r="HR238" s="304"/>
      <c r="HS238" s="304"/>
      <c r="HT238" s="304"/>
      <c r="HU238" s="304"/>
      <c r="HV238" s="304"/>
      <c r="HW238" s="304"/>
      <c r="HX238" s="304"/>
      <c r="HY238" s="304"/>
      <c r="HZ238" s="304"/>
      <c r="IA238" s="304"/>
      <c r="IB238" s="304"/>
      <c r="IC238" s="304"/>
      <c r="ID238" s="304"/>
      <c r="IE238" s="304"/>
      <c r="IF238" s="304"/>
      <c r="IG238" s="304"/>
      <c r="IH238" s="304"/>
      <c r="II238" s="304"/>
      <c r="IJ238" s="304"/>
      <c r="IK238" s="304"/>
      <c r="IL238" s="304"/>
    </row>
    <row r="239" spans="4:246" s="100" customFormat="1" ht="24" customHeight="1" x14ac:dyDescent="0.2">
      <c r="D239" s="303"/>
      <c r="E239" s="303"/>
      <c r="J239" s="304"/>
      <c r="K239" s="304"/>
      <c r="L239" s="304"/>
      <c r="M239" s="304"/>
      <c r="N239" s="304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04"/>
      <c r="Z239" s="304"/>
      <c r="AA239" s="304"/>
      <c r="AB239" s="304"/>
      <c r="AC239" s="304"/>
      <c r="AD239" s="304"/>
      <c r="AE239" s="304"/>
      <c r="AF239" s="304"/>
      <c r="AG239" s="304"/>
      <c r="AH239" s="304"/>
      <c r="AI239" s="304"/>
      <c r="AJ239" s="304"/>
      <c r="AK239" s="304"/>
      <c r="AL239" s="304"/>
      <c r="AM239" s="304"/>
      <c r="AN239" s="304"/>
      <c r="AO239" s="304"/>
      <c r="AP239" s="304"/>
      <c r="AQ239" s="304"/>
      <c r="AR239" s="304"/>
      <c r="AS239" s="304"/>
      <c r="AT239" s="304"/>
      <c r="AU239" s="304"/>
      <c r="AV239" s="304"/>
      <c r="AW239" s="304"/>
      <c r="AX239" s="304"/>
      <c r="AY239" s="304"/>
      <c r="AZ239" s="304"/>
      <c r="BA239" s="304"/>
      <c r="BB239" s="304"/>
      <c r="BC239" s="304"/>
      <c r="BD239" s="304"/>
      <c r="BE239" s="304"/>
      <c r="BF239" s="304"/>
      <c r="BG239" s="304"/>
      <c r="BH239" s="304"/>
      <c r="BI239" s="304"/>
      <c r="BJ239" s="304"/>
      <c r="BK239" s="304"/>
      <c r="BL239" s="304"/>
      <c r="BM239" s="304"/>
      <c r="BN239" s="304"/>
      <c r="BO239" s="304"/>
      <c r="BP239" s="304"/>
      <c r="BQ239" s="304"/>
      <c r="BR239" s="304"/>
      <c r="BS239" s="304"/>
      <c r="BT239" s="304"/>
      <c r="BU239" s="304"/>
      <c r="BV239" s="304"/>
      <c r="BW239" s="304"/>
      <c r="BX239" s="304"/>
      <c r="BY239" s="304"/>
      <c r="BZ239" s="304"/>
      <c r="CA239" s="304"/>
      <c r="CB239" s="304"/>
      <c r="CC239" s="304"/>
      <c r="CD239" s="304"/>
      <c r="CE239" s="304"/>
      <c r="CF239" s="304"/>
      <c r="CG239" s="304"/>
      <c r="CH239" s="304"/>
      <c r="CI239" s="304"/>
      <c r="CJ239" s="304"/>
      <c r="CK239" s="304"/>
      <c r="CL239" s="304"/>
      <c r="CM239" s="304"/>
      <c r="CN239" s="304"/>
      <c r="CO239" s="304"/>
      <c r="CP239" s="304"/>
      <c r="CQ239" s="304"/>
      <c r="CR239" s="304"/>
      <c r="CS239" s="304"/>
      <c r="CT239" s="304"/>
      <c r="CU239" s="304"/>
      <c r="CV239" s="304"/>
      <c r="CW239" s="304"/>
      <c r="CX239" s="304"/>
      <c r="CY239" s="304"/>
      <c r="CZ239" s="304"/>
      <c r="DA239" s="304"/>
      <c r="DB239" s="304"/>
      <c r="DC239" s="304"/>
      <c r="DD239" s="304"/>
      <c r="DE239" s="304"/>
      <c r="DF239" s="304"/>
      <c r="DG239" s="304"/>
      <c r="DH239" s="304"/>
      <c r="DI239" s="304"/>
      <c r="DJ239" s="304"/>
      <c r="DK239" s="304"/>
      <c r="DL239" s="304"/>
      <c r="DM239" s="304"/>
      <c r="DN239" s="304"/>
      <c r="DO239" s="304"/>
      <c r="DP239" s="304"/>
      <c r="DQ239" s="304"/>
      <c r="DR239" s="304"/>
      <c r="DS239" s="304"/>
      <c r="DT239" s="304"/>
      <c r="DU239" s="304"/>
      <c r="DV239" s="304"/>
      <c r="DW239" s="304"/>
      <c r="DX239" s="304"/>
      <c r="DY239" s="304"/>
      <c r="DZ239" s="304"/>
      <c r="EA239" s="304"/>
      <c r="EB239" s="304"/>
      <c r="EC239" s="304"/>
      <c r="ED239" s="304"/>
      <c r="EE239" s="304"/>
      <c r="EF239" s="304"/>
      <c r="EG239" s="304"/>
      <c r="EH239" s="304"/>
      <c r="EI239" s="304"/>
      <c r="EJ239" s="304"/>
      <c r="EK239" s="304"/>
      <c r="EL239" s="304"/>
      <c r="EM239" s="304"/>
      <c r="EN239" s="304"/>
      <c r="EO239" s="304"/>
      <c r="EP239" s="304"/>
      <c r="EQ239" s="304"/>
      <c r="ER239" s="304"/>
      <c r="ES239" s="304"/>
      <c r="ET239" s="304"/>
      <c r="EU239" s="304"/>
      <c r="EV239" s="304"/>
      <c r="EW239" s="304"/>
      <c r="EX239" s="304"/>
      <c r="EY239" s="304"/>
      <c r="EZ239" s="304"/>
      <c r="FA239" s="304"/>
      <c r="FB239" s="304"/>
      <c r="FC239" s="304"/>
      <c r="FD239" s="304"/>
      <c r="FE239" s="304"/>
      <c r="FF239" s="304"/>
      <c r="FG239" s="304"/>
      <c r="FH239" s="304"/>
      <c r="FI239" s="304"/>
      <c r="FJ239" s="304"/>
      <c r="FK239" s="304"/>
      <c r="FL239" s="304"/>
      <c r="FM239" s="304"/>
      <c r="FN239" s="304"/>
      <c r="FO239" s="304"/>
      <c r="FP239" s="304"/>
      <c r="FQ239" s="304"/>
      <c r="FR239" s="304"/>
      <c r="FS239" s="304"/>
      <c r="FT239" s="304"/>
      <c r="FU239" s="304"/>
      <c r="FV239" s="304"/>
      <c r="FW239" s="304"/>
      <c r="FX239" s="304"/>
      <c r="FY239" s="304"/>
      <c r="FZ239" s="304"/>
      <c r="GA239" s="304"/>
      <c r="GB239" s="304"/>
      <c r="GC239" s="304"/>
      <c r="GD239" s="304"/>
      <c r="GE239" s="304"/>
      <c r="GF239" s="304"/>
      <c r="GG239" s="304"/>
      <c r="GH239" s="304"/>
      <c r="GI239" s="304"/>
      <c r="GJ239" s="304"/>
      <c r="GK239" s="304"/>
      <c r="GL239" s="304"/>
      <c r="GM239" s="304"/>
      <c r="GN239" s="304"/>
      <c r="GO239" s="304"/>
      <c r="GP239" s="304"/>
      <c r="GQ239" s="304"/>
      <c r="GR239" s="304"/>
      <c r="GS239" s="304"/>
      <c r="GT239" s="304"/>
      <c r="GU239" s="304"/>
      <c r="GV239" s="304"/>
      <c r="GW239" s="304"/>
      <c r="GX239" s="304"/>
      <c r="GY239" s="304"/>
      <c r="GZ239" s="304"/>
      <c r="HA239" s="304"/>
      <c r="HB239" s="304"/>
      <c r="HC239" s="304"/>
      <c r="HD239" s="304"/>
      <c r="HE239" s="304"/>
      <c r="HF239" s="304"/>
      <c r="HG239" s="304"/>
      <c r="HH239" s="304"/>
      <c r="HI239" s="304"/>
      <c r="HJ239" s="304"/>
      <c r="HK239" s="304"/>
      <c r="HL239" s="304"/>
      <c r="HM239" s="304"/>
      <c r="HN239" s="304"/>
      <c r="HO239" s="304"/>
      <c r="HP239" s="304"/>
      <c r="HQ239" s="304"/>
      <c r="HR239" s="304"/>
      <c r="HS239" s="304"/>
      <c r="HT239" s="304"/>
      <c r="HU239" s="304"/>
      <c r="HV239" s="304"/>
      <c r="HW239" s="304"/>
      <c r="HX239" s="304"/>
      <c r="HY239" s="304"/>
      <c r="HZ239" s="304"/>
      <c r="IA239" s="304"/>
      <c r="IB239" s="304"/>
      <c r="IC239" s="304"/>
      <c r="ID239" s="304"/>
      <c r="IE239" s="304"/>
      <c r="IF239" s="304"/>
      <c r="IG239" s="304"/>
      <c r="IH239" s="304"/>
      <c r="II239" s="304"/>
      <c r="IJ239" s="304"/>
      <c r="IK239" s="304"/>
      <c r="IL239" s="304"/>
    </row>
    <row r="240" spans="4:246" s="100" customFormat="1" ht="24" customHeight="1" x14ac:dyDescent="0.2">
      <c r="D240" s="303"/>
      <c r="E240" s="303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304"/>
      <c r="AF240" s="304"/>
      <c r="AG240" s="304"/>
      <c r="AH240" s="304"/>
      <c r="AI240" s="304"/>
      <c r="AJ240" s="304"/>
      <c r="AK240" s="304"/>
      <c r="AL240" s="304"/>
      <c r="AM240" s="304"/>
      <c r="AN240" s="304"/>
      <c r="AO240" s="304"/>
      <c r="AP240" s="304"/>
      <c r="AQ240" s="304"/>
      <c r="AR240" s="304"/>
      <c r="AS240" s="304"/>
      <c r="AT240" s="304"/>
      <c r="AU240" s="304"/>
      <c r="AV240" s="304"/>
      <c r="AW240" s="304"/>
      <c r="AX240" s="304"/>
      <c r="AY240" s="304"/>
      <c r="AZ240" s="304"/>
      <c r="BA240" s="304"/>
      <c r="BB240" s="304"/>
      <c r="BC240" s="304"/>
      <c r="BD240" s="304"/>
      <c r="BE240" s="304"/>
      <c r="BF240" s="304"/>
      <c r="BG240" s="304"/>
      <c r="BH240" s="304"/>
      <c r="BI240" s="304"/>
      <c r="BJ240" s="304"/>
      <c r="BK240" s="304"/>
      <c r="BL240" s="304"/>
      <c r="BM240" s="304"/>
      <c r="BN240" s="304"/>
      <c r="BO240" s="304"/>
      <c r="BP240" s="304"/>
      <c r="BQ240" s="304"/>
      <c r="BR240" s="304"/>
      <c r="BS240" s="304"/>
      <c r="BT240" s="304"/>
      <c r="BU240" s="304"/>
      <c r="BV240" s="304"/>
      <c r="BW240" s="304"/>
      <c r="BX240" s="304"/>
      <c r="BY240" s="304"/>
      <c r="BZ240" s="304"/>
      <c r="CA240" s="304"/>
      <c r="CB240" s="304"/>
      <c r="CC240" s="304"/>
      <c r="CD240" s="304"/>
      <c r="CE240" s="304"/>
      <c r="CF240" s="304"/>
      <c r="CG240" s="304"/>
      <c r="CH240" s="304"/>
      <c r="CI240" s="304"/>
      <c r="CJ240" s="304"/>
      <c r="CK240" s="304"/>
      <c r="CL240" s="304"/>
      <c r="CM240" s="304"/>
      <c r="CN240" s="304"/>
      <c r="CO240" s="304"/>
      <c r="CP240" s="304"/>
      <c r="CQ240" s="304"/>
      <c r="CR240" s="304"/>
      <c r="CS240" s="304"/>
      <c r="CT240" s="304"/>
      <c r="CU240" s="304"/>
      <c r="CV240" s="304"/>
      <c r="CW240" s="304"/>
      <c r="CX240" s="304"/>
      <c r="CY240" s="304"/>
      <c r="CZ240" s="304"/>
      <c r="DA240" s="304"/>
      <c r="DB240" s="304"/>
      <c r="DC240" s="304"/>
      <c r="DD240" s="304"/>
      <c r="DE240" s="304"/>
      <c r="DF240" s="304"/>
      <c r="DG240" s="304"/>
      <c r="DH240" s="304"/>
      <c r="DI240" s="304"/>
      <c r="DJ240" s="304"/>
      <c r="DK240" s="304"/>
      <c r="DL240" s="304"/>
      <c r="DM240" s="304"/>
      <c r="DN240" s="304"/>
      <c r="DO240" s="304"/>
      <c r="DP240" s="304"/>
      <c r="DQ240" s="304"/>
      <c r="DR240" s="304"/>
      <c r="DS240" s="304"/>
      <c r="DT240" s="304"/>
      <c r="DU240" s="304"/>
      <c r="DV240" s="304"/>
      <c r="DW240" s="304"/>
      <c r="DX240" s="304"/>
      <c r="DY240" s="304"/>
      <c r="DZ240" s="304"/>
      <c r="EA240" s="304"/>
      <c r="EB240" s="304"/>
      <c r="EC240" s="304"/>
      <c r="ED240" s="304"/>
      <c r="EE240" s="304"/>
      <c r="EF240" s="304"/>
      <c r="EG240" s="304"/>
      <c r="EH240" s="304"/>
      <c r="EI240" s="304"/>
      <c r="EJ240" s="304"/>
      <c r="EK240" s="304"/>
      <c r="EL240" s="304"/>
      <c r="EM240" s="304"/>
      <c r="EN240" s="304"/>
      <c r="EO240" s="304"/>
      <c r="EP240" s="304"/>
      <c r="EQ240" s="304"/>
      <c r="ER240" s="304"/>
      <c r="ES240" s="304"/>
      <c r="ET240" s="304"/>
      <c r="EU240" s="304"/>
      <c r="EV240" s="304"/>
      <c r="EW240" s="304"/>
      <c r="EX240" s="304"/>
      <c r="EY240" s="304"/>
      <c r="EZ240" s="304"/>
      <c r="FA240" s="304"/>
      <c r="FB240" s="304"/>
      <c r="FC240" s="304"/>
      <c r="FD240" s="304"/>
      <c r="FE240" s="304"/>
      <c r="FF240" s="304"/>
      <c r="FG240" s="304"/>
      <c r="FH240" s="304"/>
      <c r="FI240" s="304"/>
      <c r="FJ240" s="304"/>
      <c r="FK240" s="304"/>
      <c r="FL240" s="304"/>
      <c r="FM240" s="304"/>
      <c r="FN240" s="304"/>
      <c r="FO240" s="304"/>
      <c r="FP240" s="304"/>
      <c r="FQ240" s="304"/>
      <c r="FR240" s="304"/>
      <c r="FS240" s="304"/>
      <c r="FT240" s="304"/>
      <c r="FU240" s="304"/>
      <c r="FV240" s="304"/>
      <c r="FW240" s="304"/>
      <c r="FX240" s="304"/>
      <c r="FY240" s="304"/>
      <c r="FZ240" s="304"/>
      <c r="GA240" s="304"/>
      <c r="GB240" s="304"/>
      <c r="GC240" s="304"/>
      <c r="GD240" s="304"/>
      <c r="GE240" s="304"/>
      <c r="GF240" s="304"/>
      <c r="GG240" s="304"/>
      <c r="GH240" s="304"/>
      <c r="GI240" s="304"/>
      <c r="GJ240" s="304"/>
      <c r="GK240" s="304"/>
      <c r="GL240" s="304"/>
      <c r="GM240" s="304"/>
      <c r="GN240" s="304"/>
      <c r="GO240" s="304"/>
      <c r="GP240" s="304"/>
      <c r="GQ240" s="304"/>
      <c r="GR240" s="304"/>
      <c r="GS240" s="304"/>
      <c r="GT240" s="304"/>
      <c r="GU240" s="304"/>
      <c r="GV240" s="304"/>
      <c r="GW240" s="304"/>
      <c r="GX240" s="304"/>
      <c r="GY240" s="304"/>
      <c r="GZ240" s="304"/>
      <c r="HA240" s="304"/>
      <c r="HB240" s="304"/>
      <c r="HC240" s="304"/>
      <c r="HD240" s="304"/>
      <c r="HE240" s="304"/>
      <c r="HF240" s="304"/>
      <c r="HG240" s="304"/>
      <c r="HH240" s="304"/>
      <c r="HI240" s="304"/>
      <c r="HJ240" s="304"/>
      <c r="HK240" s="304"/>
      <c r="HL240" s="304"/>
      <c r="HM240" s="304"/>
      <c r="HN240" s="304"/>
      <c r="HO240" s="304"/>
      <c r="HP240" s="304"/>
      <c r="HQ240" s="304"/>
      <c r="HR240" s="304"/>
      <c r="HS240" s="304"/>
      <c r="HT240" s="304"/>
      <c r="HU240" s="304"/>
      <c r="HV240" s="304"/>
      <c r="HW240" s="304"/>
      <c r="HX240" s="304"/>
      <c r="HY240" s="304"/>
      <c r="HZ240" s="304"/>
      <c r="IA240" s="304"/>
      <c r="IB240" s="304"/>
      <c r="IC240" s="304"/>
      <c r="ID240" s="304"/>
      <c r="IE240" s="304"/>
      <c r="IF240" s="304"/>
      <c r="IG240" s="304"/>
      <c r="IH240" s="304"/>
      <c r="II240" s="304"/>
      <c r="IJ240" s="304"/>
      <c r="IK240" s="304"/>
      <c r="IL240" s="304"/>
    </row>
    <row r="241" spans="4:246" s="100" customFormat="1" ht="24" customHeight="1" x14ac:dyDescent="0.2">
      <c r="D241" s="303"/>
      <c r="E241" s="303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304"/>
      <c r="AN241" s="304"/>
      <c r="AO241" s="304"/>
      <c r="AP241" s="304"/>
      <c r="AQ241" s="304"/>
      <c r="AR241" s="304"/>
      <c r="AS241" s="304"/>
      <c r="AT241" s="304"/>
      <c r="AU241" s="304"/>
      <c r="AV241" s="304"/>
      <c r="AW241" s="304"/>
      <c r="AX241" s="304"/>
      <c r="AY241" s="304"/>
      <c r="AZ241" s="304"/>
      <c r="BA241" s="304"/>
      <c r="BB241" s="304"/>
      <c r="BC241" s="304"/>
      <c r="BD241" s="304"/>
      <c r="BE241" s="304"/>
      <c r="BF241" s="304"/>
      <c r="BG241" s="304"/>
      <c r="BH241" s="304"/>
      <c r="BI241" s="304"/>
      <c r="BJ241" s="304"/>
      <c r="BK241" s="304"/>
      <c r="BL241" s="304"/>
      <c r="BM241" s="304"/>
      <c r="BN241" s="304"/>
      <c r="BO241" s="304"/>
      <c r="BP241" s="304"/>
      <c r="BQ241" s="304"/>
      <c r="BR241" s="304"/>
      <c r="BS241" s="304"/>
      <c r="BT241" s="304"/>
      <c r="BU241" s="304"/>
      <c r="BV241" s="304"/>
      <c r="BW241" s="304"/>
      <c r="BX241" s="304"/>
      <c r="BY241" s="304"/>
      <c r="BZ241" s="304"/>
      <c r="CA241" s="304"/>
      <c r="CB241" s="304"/>
      <c r="CC241" s="304"/>
      <c r="CD241" s="304"/>
      <c r="CE241" s="304"/>
      <c r="CF241" s="304"/>
      <c r="CG241" s="304"/>
      <c r="CH241" s="304"/>
      <c r="CI241" s="304"/>
      <c r="CJ241" s="304"/>
      <c r="CK241" s="304"/>
      <c r="CL241" s="304"/>
      <c r="CM241" s="304"/>
      <c r="CN241" s="304"/>
      <c r="CO241" s="304"/>
      <c r="CP241" s="304"/>
      <c r="CQ241" s="304"/>
      <c r="CR241" s="304"/>
      <c r="CS241" s="304"/>
      <c r="CT241" s="304"/>
      <c r="CU241" s="304"/>
      <c r="CV241" s="304"/>
      <c r="CW241" s="304"/>
      <c r="CX241" s="304"/>
      <c r="CY241" s="304"/>
      <c r="CZ241" s="304"/>
      <c r="DA241" s="304"/>
      <c r="DB241" s="304"/>
      <c r="DC241" s="304"/>
      <c r="DD241" s="304"/>
      <c r="DE241" s="304"/>
      <c r="DF241" s="304"/>
      <c r="DG241" s="304"/>
      <c r="DH241" s="304"/>
      <c r="DI241" s="304"/>
      <c r="DJ241" s="304"/>
      <c r="DK241" s="304"/>
      <c r="DL241" s="304"/>
      <c r="DM241" s="304"/>
      <c r="DN241" s="304"/>
      <c r="DO241" s="304"/>
      <c r="DP241" s="304"/>
      <c r="DQ241" s="304"/>
      <c r="DR241" s="304"/>
      <c r="DS241" s="304"/>
      <c r="DT241" s="304"/>
      <c r="DU241" s="304"/>
      <c r="DV241" s="304"/>
      <c r="DW241" s="304"/>
      <c r="DX241" s="304"/>
      <c r="DY241" s="304"/>
      <c r="DZ241" s="304"/>
      <c r="EA241" s="304"/>
      <c r="EB241" s="304"/>
      <c r="EC241" s="304"/>
      <c r="ED241" s="304"/>
      <c r="EE241" s="304"/>
      <c r="EF241" s="304"/>
      <c r="EG241" s="304"/>
      <c r="EH241" s="304"/>
      <c r="EI241" s="304"/>
      <c r="EJ241" s="304"/>
      <c r="EK241" s="304"/>
      <c r="EL241" s="304"/>
      <c r="EM241" s="304"/>
      <c r="EN241" s="304"/>
      <c r="EO241" s="304"/>
      <c r="EP241" s="304"/>
      <c r="EQ241" s="304"/>
      <c r="ER241" s="304"/>
      <c r="ES241" s="304"/>
      <c r="ET241" s="304"/>
      <c r="EU241" s="304"/>
      <c r="EV241" s="304"/>
      <c r="EW241" s="304"/>
      <c r="EX241" s="304"/>
      <c r="EY241" s="304"/>
      <c r="EZ241" s="304"/>
      <c r="FA241" s="304"/>
      <c r="FB241" s="304"/>
      <c r="FC241" s="304"/>
      <c r="FD241" s="304"/>
      <c r="FE241" s="304"/>
      <c r="FF241" s="304"/>
      <c r="FG241" s="304"/>
      <c r="FH241" s="304"/>
      <c r="FI241" s="304"/>
      <c r="FJ241" s="304"/>
      <c r="FK241" s="304"/>
      <c r="FL241" s="304"/>
      <c r="FM241" s="304"/>
      <c r="FN241" s="304"/>
      <c r="FO241" s="304"/>
      <c r="FP241" s="304"/>
      <c r="FQ241" s="304"/>
      <c r="FR241" s="304"/>
      <c r="FS241" s="304"/>
      <c r="FT241" s="304"/>
      <c r="FU241" s="304"/>
      <c r="FV241" s="304"/>
      <c r="FW241" s="304"/>
      <c r="FX241" s="304"/>
      <c r="FY241" s="304"/>
      <c r="FZ241" s="304"/>
      <c r="GA241" s="304"/>
      <c r="GB241" s="304"/>
      <c r="GC241" s="304"/>
      <c r="GD241" s="304"/>
      <c r="GE241" s="304"/>
      <c r="GF241" s="304"/>
      <c r="GG241" s="304"/>
      <c r="GH241" s="304"/>
      <c r="GI241" s="304"/>
      <c r="GJ241" s="304"/>
      <c r="GK241" s="304"/>
      <c r="GL241" s="304"/>
      <c r="GM241" s="304"/>
      <c r="GN241" s="304"/>
      <c r="GO241" s="304"/>
      <c r="GP241" s="304"/>
      <c r="GQ241" s="304"/>
      <c r="GR241" s="304"/>
      <c r="GS241" s="304"/>
      <c r="GT241" s="304"/>
      <c r="GU241" s="304"/>
      <c r="GV241" s="304"/>
      <c r="GW241" s="304"/>
      <c r="GX241" s="304"/>
      <c r="GY241" s="304"/>
      <c r="GZ241" s="304"/>
      <c r="HA241" s="304"/>
      <c r="HB241" s="304"/>
      <c r="HC241" s="304"/>
      <c r="HD241" s="304"/>
      <c r="HE241" s="304"/>
      <c r="HF241" s="304"/>
      <c r="HG241" s="304"/>
      <c r="HH241" s="304"/>
      <c r="HI241" s="304"/>
      <c r="HJ241" s="304"/>
      <c r="HK241" s="304"/>
      <c r="HL241" s="304"/>
      <c r="HM241" s="304"/>
      <c r="HN241" s="304"/>
      <c r="HO241" s="304"/>
      <c r="HP241" s="304"/>
      <c r="HQ241" s="304"/>
      <c r="HR241" s="304"/>
      <c r="HS241" s="304"/>
      <c r="HT241" s="304"/>
      <c r="HU241" s="304"/>
      <c r="HV241" s="304"/>
      <c r="HW241" s="304"/>
      <c r="HX241" s="304"/>
      <c r="HY241" s="304"/>
      <c r="HZ241" s="304"/>
      <c r="IA241" s="304"/>
      <c r="IB241" s="304"/>
      <c r="IC241" s="304"/>
      <c r="ID241" s="304"/>
      <c r="IE241" s="304"/>
      <c r="IF241" s="304"/>
      <c r="IG241" s="304"/>
      <c r="IH241" s="304"/>
      <c r="II241" s="304"/>
      <c r="IJ241" s="304"/>
      <c r="IK241" s="304"/>
      <c r="IL241" s="304"/>
    </row>
    <row r="242" spans="4:246" s="100" customFormat="1" ht="24" customHeight="1" x14ac:dyDescent="0.2">
      <c r="D242" s="303"/>
      <c r="E242" s="303"/>
      <c r="J242" s="304"/>
      <c r="K242" s="304"/>
      <c r="L242" s="304"/>
      <c r="M242" s="304"/>
      <c r="N242" s="304"/>
      <c r="O242" s="304"/>
      <c r="P242" s="304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  <c r="AA242" s="304"/>
      <c r="AB242" s="304"/>
      <c r="AC242" s="304"/>
      <c r="AD242" s="304"/>
      <c r="AE242" s="304"/>
      <c r="AF242" s="304"/>
      <c r="AG242" s="304"/>
      <c r="AH242" s="304"/>
      <c r="AI242" s="304"/>
      <c r="AJ242" s="304"/>
      <c r="AK242" s="304"/>
      <c r="AL242" s="304"/>
      <c r="AM242" s="304"/>
      <c r="AN242" s="304"/>
      <c r="AO242" s="304"/>
      <c r="AP242" s="304"/>
      <c r="AQ242" s="304"/>
      <c r="AR242" s="304"/>
      <c r="AS242" s="304"/>
      <c r="AT242" s="304"/>
      <c r="AU242" s="304"/>
      <c r="AV242" s="304"/>
      <c r="AW242" s="304"/>
      <c r="AX242" s="304"/>
      <c r="AY242" s="304"/>
      <c r="AZ242" s="304"/>
      <c r="BA242" s="304"/>
      <c r="BB242" s="304"/>
      <c r="BC242" s="304"/>
      <c r="BD242" s="304"/>
      <c r="BE242" s="304"/>
      <c r="BF242" s="304"/>
      <c r="BG242" s="304"/>
      <c r="BH242" s="304"/>
      <c r="BI242" s="304"/>
      <c r="BJ242" s="304"/>
      <c r="BK242" s="304"/>
      <c r="BL242" s="304"/>
      <c r="BM242" s="304"/>
      <c r="BN242" s="304"/>
      <c r="BO242" s="304"/>
      <c r="BP242" s="304"/>
      <c r="BQ242" s="304"/>
      <c r="BR242" s="304"/>
      <c r="BS242" s="304"/>
      <c r="BT242" s="304"/>
      <c r="BU242" s="304"/>
      <c r="BV242" s="304"/>
      <c r="BW242" s="304"/>
      <c r="BX242" s="304"/>
      <c r="BY242" s="304"/>
      <c r="BZ242" s="304"/>
      <c r="CA242" s="304"/>
      <c r="CB242" s="304"/>
      <c r="CC242" s="304"/>
      <c r="CD242" s="304"/>
      <c r="CE242" s="304"/>
      <c r="CF242" s="304"/>
      <c r="CG242" s="304"/>
      <c r="CH242" s="304"/>
      <c r="CI242" s="304"/>
      <c r="CJ242" s="304"/>
      <c r="CK242" s="304"/>
      <c r="CL242" s="304"/>
      <c r="CM242" s="304"/>
      <c r="CN242" s="304"/>
      <c r="CO242" s="304"/>
      <c r="CP242" s="304"/>
      <c r="CQ242" s="304"/>
      <c r="CR242" s="304"/>
      <c r="CS242" s="304"/>
      <c r="CT242" s="304"/>
      <c r="CU242" s="304"/>
      <c r="CV242" s="304"/>
      <c r="CW242" s="304"/>
      <c r="CX242" s="304"/>
      <c r="CY242" s="304"/>
      <c r="CZ242" s="304"/>
      <c r="DA242" s="304"/>
      <c r="DB242" s="304"/>
      <c r="DC242" s="304"/>
      <c r="DD242" s="304"/>
      <c r="DE242" s="304"/>
      <c r="DF242" s="304"/>
      <c r="DG242" s="304"/>
      <c r="DH242" s="304"/>
      <c r="DI242" s="304"/>
      <c r="DJ242" s="304"/>
      <c r="DK242" s="304"/>
      <c r="DL242" s="304"/>
      <c r="DM242" s="304"/>
      <c r="DN242" s="304"/>
      <c r="DO242" s="304"/>
      <c r="DP242" s="304"/>
      <c r="DQ242" s="304"/>
      <c r="DR242" s="304"/>
      <c r="DS242" s="304"/>
      <c r="DT242" s="304"/>
      <c r="DU242" s="304"/>
      <c r="DV242" s="304"/>
      <c r="DW242" s="304"/>
      <c r="DX242" s="304"/>
      <c r="DY242" s="304"/>
      <c r="DZ242" s="304"/>
      <c r="EA242" s="304"/>
      <c r="EB242" s="304"/>
      <c r="EC242" s="304"/>
      <c r="ED242" s="304"/>
      <c r="EE242" s="304"/>
      <c r="EF242" s="304"/>
      <c r="EG242" s="304"/>
      <c r="EH242" s="304"/>
      <c r="EI242" s="304"/>
      <c r="EJ242" s="304"/>
      <c r="EK242" s="304"/>
      <c r="EL242" s="304"/>
      <c r="EM242" s="304"/>
      <c r="EN242" s="304"/>
      <c r="EO242" s="304"/>
      <c r="EP242" s="304"/>
      <c r="EQ242" s="304"/>
      <c r="ER242" s="304"/>
      <c r="ES242" s="304"/>
      <c r="ET242" s="304"/>
      <c r="EU242" s="304"/>
      <c r="EV242" s="304"/>
      <c r="EW242" s="304"/>
      <c r="EX242" s="304"/>
      <c r="EY242" s="304"/>
      <c r="EZ242" s="304"/>
      <c r="FA242" s="304"/>
      <c r="FB242" s="304"/>
      <c r="FC242" s="304"/>
      <c r="FD242" s="304"/>
      <c r="FE242" s="304"/>
      <c r="FF242" s="304"/>
      <c r="FG242" s="304"/>
      <c r="FH242" s="304"/>
      <c r="FI242" s="304"/>
      <c r="FJ242" s="304"/>
      <c r="FK242" s="304"/>
      <c r="FL242" s="304"/>
      <c r="FM242" s="304"/>
      <c r="FN242" s="304"/>
      <c r="FO242" s="304"/>
      <c r="FP242" s="304"/>
      <c r="FQ242" s="304"/>
      <c r="FR242" s="304"/>
      <c r="FS242" s="304"/>
      <c r="FT242" s="304"/>
      <c r="FU242" s="304"/>
      <c r="FV242" s="304"/>
      <c r="FW242" s="304"/>
      <c r="FX242" s="304"/>
      <c r="FY242" s="304"/>
      <c r="FZ242" s="304"/>
      <c r="GA242" s="304"/>
      <c r="GB242" s="304"/>
      <c r="GC242" s="304"/>
      <c r="GD242" s="304"/>
      <c r="GE242" s="304"/>
      <c r="GF242" s="304"/>
      <c r="GG242" s="304"/>
      <c r="GH242" s="304"/>
      <c r="GI242" s="304"/>
      <c r="GJ242" s="304"/>
      <c r="GK242" s="304"/>
      <c r="GL242" s="304"/>
      <c r="GM242" s="304"/>
      <c r="GN242" s="304"/>
      <c r="GO242" s="304"/>
      <c r="GP242" s="304"/>
      <c r="GQ242" s="304"/>
      <c r="GR242" s="304"/>
      <c r="GS242" s="304"/>
      <c r="GT242" s="304"/>
      <c r="GU242" s="304"/>
      <c r="GV242" s="304"/>
      <c r="GW242" s="304"/>
      <c r="GX242" s="304"/>
      <c r="GY242" s="304"/>
      <c r="GZ242" s="304"/>
      <c r="HA242" s="304"/>
      <c r="HB242" s="304"/>
      <c r="HC242" s="304"/>
      <c r="HD242" s="304"/>
      <c r="HE242" s="304"/>
      <c r="HF242" s="304"/>
      <c r="HG242" s="304"/>
      <c r="HH242" s="304"/>
      <c r="HI242" s="304"/>
      <c r="HJ242" s="304"/>
      <c r="HK242" s="304"/>
      <c r="HL242" s="304"/>
      <c r="HM242" s="304"/>
      <c r="HN242" s="304"/>
      <c r="HO242" s="304"/>
      <c r="HP242" s="304"/>
      <c r="HQ242" s="304"/>
      <c r="HR242" s="304"/>
      <c r="HS242" s="304"/>
      <c r="HT242" s="304"/>
      <c r="HU242" s="304"/>
      <c r="HV242" s="304"/>
      <c r="HW242" s="304"/>
      <c r="HX242" s="304"/>
      <c r="HY242" s="304"/>
      <c r="HZ242" s="304"/>
      <c r="IA242" s="304"/>
      <c r="IB242" s="304"/>
      <c r="IC242" s="304"/>
      <c r="ID242" s="304"/>
      <c r="IE242" s="304"/>
      <c r="IF242" s="304"/>
      <c r="IG242" s="304"/>
      <c r="IH242" s="304"/>
      <c r="II242" s="304"/>
      <c r="IJ242" s="304"/>
      <c r="IK242" s="304"/>
      <c r="IL242" s="304"/>
    </row>
    <row r="243" spans="4:246" ht="24" customHeight="1" x14ac:dyDescent="0.2">
      <c r="T243" s="304"/>
    </row>
    <row r="244" spans="4:246" ht="24" customHeight="1" x14ac:dyDescent="0.2">
      <c r="T244" s="304"/>
    </row>
    <row r="245" spans="4:246" ht="24" customHeight="1" x14ac:dyDescent="0.2">
      <c r="T245" s="304"/>
    </row>
    <row r="246" spans="4:246" ht="24" customHeight="1" x14ac:dyDescent="0.2">
      <c r="T246" s="304"/>
    </row>
    <row r="247" spans="4:246" ht="24" customHeight="1" x14ac:dyDescent="0.2">
      <c r="T247" s="304"/>
    </row>
    <row r="248" spans="4:246" ht="24" customHeight="1" x14ac:dyDescent="0.2">
      <c r="T248" s="304"/>
    </row>
    <row r="249" spans="4:246" ht="24" customHeight="1" x14ac:dyDescent="0.2">
      <c r="T249" s="304"/>
    </row>
    <row r="250" spans="4:246" ht="24" customHeight="1" x14ac:dyDescent="0.2">
      <c r="T250" s="304"/>
    </row>
  </sheetData>
  <mergeCells count="2812">
    <mergeCell ref="L23:M23"/>
    <mergeCell ref="L24:M24"/>
    <mergeCell ref="L25:M25"/>
    <mergeCell ref="L27:M27"/>
    <mergeCell ref="L29:M29"/>
    <mergeCell ref="L30:M30"/>
    <mergeCell ref="L31:M31"/>
    <mergeCell ref="B25:C25"/>
    <mergeCell ref="B22:C23"/>
    <mergeCell ref="B2:G2"/>
    <mergeCell ref="B87:F88"/>
    <mergeCell ref="G87:G88"/>
    <mergeCell ref="B36:C36"/>
    <mergeCell ref="B47:F48"/>
    <mergeCell ref="G47:G48"/>
    <mergeCell ref="B24:C24"/>
    <mergeCell ref="B27:C27"/>
    <mergeCell ref="B29:C29"/>
    <mergeCell ref="B30:C30"/>
    <mergeCell ref="B31:C31"/>
    <mergeCell ref="B32:C32"/>
    <mergeCell ref="B33:C33"/>
    <mergeCell ref="B34:C34"/>
    <mergeCell ref="B35:C35"/>
    <mergeCell ref="A5:J5"/>
    <mergeCell ref="A9:J9"/>
    <mergeCell ref="A8:J8"/>
    <mergeCell ref="A18:J19"/>
    <mergeCell ref="D22:D23"/>
    <mergeCell ref="G22:G23"/>
    <mergeCell ref="E22:F22"/>
    <mergeCell ref="L32:M32"/>
    <mergeCell ref="XBU9:XBZ9"/>
    <mergeCell ref="XCA9:XCF9"/>
    <mergeCell ref="XCG9:XCL9"/>
    <mergeCell ref="XCM9:XCR9"/>
    <mergeCell ref="XCS9:XCV9"/>
    <mergeCell ref="XAQ9:XAV9"/>
    <mergeCell ref="XAW9:XBB9"/>
    <mergeCell ref="XBC9:XBH9"/>
    <mergeCell ref="XBI9:XBN9"/>
    <mergeCell ref="XBO9:XBT9"/>
    <mergeCell ref="WZM9:WZR9"/>
    <mergeCell ref="WZS9:WZX9"/>
    <mergeCell ref="WZY9:XAD9"/>
    <mergeCell ref="XAE9:XAJ9"/>
    <mergeCell ref="XAK9:XAP9"/>
    <mergeCell ref="WYI9:WYN9"/>
    <mergeCell ref="WYO9:WYT9"/>
    <mergeCell ref="WYU9:WYZ9"/>
    <mergeCell ref="WZA9:WZF9"/>
    <mergeCell ref="WZG9:WZL9"/>
    <mergeCell ref="WXE9:WXJ9"/>
    <mergeCell ref="WXK9:WXP9"/>
    <mergeCell ref="WXQ9:WXV9"/>
    <mergeCell ref="WXW9:WYB9"/>
    <mergeCell ref="WYC9:WYH9"/>
    <mergeCell ref="WWA9:WWF9"/>
    <mergeCell ref="WWG9:WWL9"/>
    <mergeCell ref="WWM9:WWR9"/>
    <mergeCell ref="WWS9:WWX9"/>
    <mergeCell ref="WWY9:WXD9"/>
    <mergeCell ref="WUW9:WVB9"/>
    <mergeCell ref="WVC9:WVH9"/>
    <mergeCell ref="WVI9:WVN9"/>
    <mergeCell ref="WVO9:WVT9"/>
    <mergeCell ref="WVU9:WVZ9"/>
    <mergeCell ref="WTS9:WTX9"/>
    <mergeCell ref="WTY9:WUD9"/>
    <mergeCell ref="WUE9:WUJ9"/>
    <mergeCell ref="WUK9:WUP9"/>
    <mergeCell ref="WUQ9:WUV9"/>
    <mergeCell ref="WSO9:WST9"/>
    <mergeCell ref="WSU9:WSZ9"/>
    <mergeCell ref="WTA9:WTF9"/>
    <mergeCell ref="WTG9:WTL9"/>
    <mergeCell ref="WTM9:WTR9"/>
    <mergeCell ref="WRK9:WRP9"/>
    <mergeCell ref="WRQ9:WRV9"/>
    <mergeCell ref="WRW9:WSB9"/>
    <mergeCell ref="WSC9:WSH9"/>
    <mergeCell ref="WSI9:WSN9"/>
    <mergeCell ref="WQG9:WQL9"/>
    <mergeCell ref="WQM9:WQR9"/>
    <mergeCell ref="WQS9:WQX9"/>
    <mergeCell ref="WQY9:WRD9"/>
    <mergeCell ref="WRE9:WRJ9"/>
    <mergeCell ref="WPC9:WPH9"/>
    <mergeCell ref="WPI9:WPN9"/>
    <mergeCell ref="WPO9:WPT9"/>
    <mergeCell ref="WPU9:WPZ9"/>
    <mergeCell ref="WQA9:WQF9"/>
    <mergeCell ref="WNY9:WOD9"/>
    <mergeCell ref="WOE9:WOJ9"/>
    <mergeCell ref="WOK9:WOP9"/>
    <mergeCell ref="WOQ9:WOV9"/>
    <mergeCell ref="WOW9:WPB9"/>
    <mergeCell ref="WMU9:WMZ9"/>
    <mergeCell ref="WNA9:WNF9"/>
    <mergeCell ref="WNG9:WNL9"/>
    <mergeCell ref="WNM9:WNR9"/>
    <mergeCell ref="WNS9:WNX9"/>
    <mergeCell ref="WLQ9:WLV9"/>
    <mergeCell ref="WLW9:WMB9"/>
    <mergeCell ref="WMC9:WMH9"/>
    <mergeCell ref="WMI9:WMN9"/>
    <mergeCell ref="WMO9:WMT9"/>
    <mergeCell ref="WKM9:WKR9"/>
    <mergeCell ref="WKS9:WKX9"/>
    <mergeCell ref="WKY9:WLD9"/>
    <mergeCell ref="WLE9:WLJ9"/>
    <mergeCell ref="WLK9:WLP9"/>
    <mergeCell ref="WJI9:WJN9"/>
    <mergeCell ref="WJO9:WJT9"/>
    <mergeCell ref="WJU9:WJZ9"/>
    <mergeCell ref="WKA9:WKF9"/>
    <mergeCell ref="WKG9:WKL9"/>
    <mergeCell ref="WIE9:WIJ9"/>
    <mergeCell ref="WIK9:WIP9"/>
    <mergeCell ref="WIQ9:WIV9"/>
    <mergeCell ref="WIW9:WJB9"/>
    <mergeCell ref="WJC9:WJH9"/>
    <mergeCell ref="WHA9:WHF9"/>
    <mergeCell ref="WHG9:WHL9"/>
    <mergeCell ref="WHM9:WHR9"/>
    <mergeCell ref="WHS9:WHX9"/>
    <mergeCell ref="WHY9:WID9"/>
    <mergeCell ref="WFW9:WGB9"/>
    <mergeCell ref="WGC9:WGH9"/>
    <mergeCell ref="WGI9:WGN9"/>
    <mergeCell ref="WGO9:WGT9"/>
    <mergeCell ref="WGU9:WGZ9"/>
    <mergeCell ref="WES9:WEX9"/>
    <mergeCell ref="WEY9:WFD9"/>
    <mergeCell ref="WFE9:WFJ9"/>
    <mergeCell ref="WFK9:WFP9"/>
    <mergeCell ref="WFQ9:WFV9"/>
    <mergeCell ref="WDO9:WDT9"/>
    <mergeCell ref="WDU9:WDZ9"/>
    <mergeCell ref="WEA9:WEF9"/>
    <mergeCell ref="WEG9:WEL9"/>
    <mergeCell ref="WEM9:WER9"/>
    <mergeCell ref="WCK9:WCP9"/>
    <mergeCell ref="WCQ9:WCV9"/>
    <mergeCell ref="WCW9:WDB9"/>
    <mergeCell ref="WDC9:WDH9"/>
    <mergeCell ref="WDI9:WDN9"/>
    <mergeCell ref="WBG9:WBL9"/>
    <mergeCell ref="WBM9:WBR9"/>
    <mergeCell ref="WBS9:WBX9"/>
    <mergeCell ref="WBY9:WCD9"/>
    <mergeCell ref="WCE9:WCJ9"/>
    <mergeCell ref="WAC9:WAH9"/>
    <mergeCell ref="WAI9:WAN9"/>
    <mergeCell ref="WAO9:WAT9"/>
    <mergeCell ref="WAU9:WAZ9"/>
    <mergeCell ref="WBA9:WBF9"/>
    <mergeCell ref="VYY9:VZD9"/>
    <mergeCell ref="VZE9:VZJ9"/>
    <mergeCell ref="VZK9:VZP9"/>
    <mergeCell ref="VZQ9:VZV9"/>
    <mergeCell ref="VZW9:WAB9"/>
    <mergeCell ref="VXU9:VXZ9"/>
    <mergeCell ref="VYA9:VYF9"/>
    <mergeCell ref="VYG9:VYL9"/>
    <mergeCell ref="VYM9:VYR9"/>
    <mergeCell ref="VYS9:VYX9"/>
    <mergeCell ref="VWQ9:VWV9"/>
    <mergeCell ref="VWW9:VXB9"/>
    <mergeCell ref="VXC9:VXH9"/>
    <mergeCell ref="VXI9:VXN9"/>
    <mergeCell ref="VXO9:VXT9"/>
    <mergeCell ref="VVM9:VVR9"/>
    <mergeCell ref="VVS9:VVX9"/>
    <mergeCell ref="VVY9:VWD9"/>
    <mergeCell ref="VWE9:VWJ9"/>
    <mergeCell ref="VWK9:VWP9"/>
    <mergeCell ref="VUI9:VUN9"/>
    <mergeCell ref="VUO9:VUT9"/>
    <mergeCell ref="VUU9:VUZ9"/>
    <mergeCell ref="VVA9:VVF9"/>
    <mergeCell ref="VVG9:VVL9"/>
    <mergeCell ref="VTE9:VTJ9"/>
    <mergeCell ref="VTK9:VTP9"/>
    <mergeCell ref="VTQ9:VTV9"/>
    <mergeCell ref="VTW9:VUB9"/>
    <mergeCell ref="VUC9:VUH9"/>
    <mergeCell ref="VSA9:VSF9"/>
    <mergeCell ref="VSG9:VSL9"/>
    <mergeCell ref="VSM9:VSR9"/>
    <mergeCell ref="VSS9:VSX9"/>
    <mergeCell ref="VSY9:VTD9"/>
    <mergeCell ref="VQW9:VRB9"/>
    <mergeCell ref="VRC9:VRH9"/>
    <mergeCell ref="VRI9:VRN9"/>
    <mergeCell ref="VRO9:VRT9"/>
    <mergeCell ref="VRU9:VRZ9"/>
    <mergeCell ref="VPS9:VPX9"/>
    <mergeCell ref="VPY9:VQD9"/>
    <mergeCell ref="VQE9:VQJ9"/>
    <mergeCell ref="VQK9:VQP9"/>
    <mergeCell ref="VQQ9:VQV9"/>
    <mergeCell ref="VOO9:VOT9"/>
    <mergeCell ref="VOU9:VOZ9"/>
    <mergeCell ref="VPA9:VPF9"/>
    <mergeCell ref="VPG9:VPL9"/>
    <mergeCell ref="VPM9:VPR9"/>
    <mergeCell ref="VNK9:VNP9"/>
    <mergeCell ref="VNQ9:VNV9"/>
    <mergeCell ref="VNW9:VOB9"/>
    <mergeCell ref="VOC9:VOH9"/>
    <mergeCell ref="VOI9:VON9"/>
    <mergeCell ref="VMG9:VML9"/>
    <mergeCell ref="VMM9:VMR9"/>
    <mergeCell ref="VMS9:VMX9"/>
    <mergeCell ref="VMY9:VND9"/>
    <mergeCell ref="VNE9:VNJ9"/>
    <mergeCell ref="VLC9:VLH9"/>
    <mergeCell ref="VLI9:VLN9"/>
    <mergeCell ref="VLO9:VLT9"/>
    <mergeCell ref="VLU9:VLZ9"/>
    <mergeCell ref="VMA9:VMF9"/>
    <mergeCell ref="VJY9:VKD9"/>
    <mergeCell ref="VKE9:VKJ9"/>
    <mergeCell ref="VKK9:VKP9"/>
    <mergeCell ref="VKQ9:VKV9"/>
    <mergeCell ref="VKW9:VLB9"/>
    <mergeCell ref="VIU9:VIZ9"/>
    <mergeCell ref="VJA9:VJF9"/>
    <mergeCell ref="VJG9:VJL9"/>
    <mergeCell ref="VJM9:VJR9"/>
    <mergeCell ref="VJS9:VJX9"/>
    <mergeCell ref="VHQ9:VHV9"/>
    <mergeCell ref="VHW9:VIB9"/>
    <mergeCell ref="VIC9:VIH9"/>
    <mergeCell ref="VII9:VIN9"/>
    <mergeCell ref="VIO9:VIT9"/>
    <mergeCell ref="VGM9:VGR9"/>
    <mergeCell ref="VGS9:VGX9"/>
    <mergeCell ref="VGY9:VHD9"/>
    <mergeCell ref="VHE9:VHJ9"/>
    <mergeCell ref="VHK9:VHP9"/>
    <mergeCell ref="VFI9:VFN9"/>
    <mergeCell ref="VFO9:VFT9"/>
    <mergeCell ref="VFU9:VFZ9"/>
    <mergeCell ref="VGA9:VGF9"/>
    <mergeCell ref="VGG9:VGL9"/>
    <mergeCell ref="VEE9:VEJ9"/>
    <mergeCell ref="VEK9:VEP9"/>
    <mergeCell ref="VEQ9:VEV9"/>
    <mergeCell ref="VEW9:VFB9"/>
    <mergeCell ref="VFC9:VFH9"/>
    <mergeCell ref="VDA9:VDF9"/>
    <mergeCell ref="VDG9:VDL9"/>
    <mergeCell ref="VDM9:VDR9"/>
    <mergeCell ref="VDS9:VDX9"/>
    <mergeCell ref="VDY9:VED9"/>
    <mergeCell ref="VBW9:VCB9"/>
    <mergeCell ref="VCC9:VCH9"/>
    <mergeCell ref="VCI9:VCN9"/>
    <mergeCell ref="VCO9:VCT9"/>
    <mergeCell ref="VCU9:VCZ9"/>
    <mergeCell ref="VAS9:VAX9"/>
    <mergeCell ref="VAY9:VBD9"/>
    <mergeCell ref="VBE9:VBJ9"/>
    <mergeCell ref="VBK9:VBP9"/>
    <mergeCell ref="VBQ9:VBV9"/>
    <mergeCell ref="UZO9:UZT9"/>
    <mergeCell ref="UZU9:UZZ9"/>
    <mergeCell ref="VAA9:VAF9"/>
    <mergeCell ref="VAG9:VAL9"/>
    <mergeCell ref="VAM9:VAR9"/>
    <mergeCell ref="UYK9:UYP9"/>
    <mergeCell ref="UYQ9:UYV9"/>
    <mergeCell ref="UYW9:UZB9"/>
    <mergeCell ref="UZC9:UZH9"/>
    <mergeCell ref="UZI9:UZN9"/>
    <mergeCell ref="UXG9:UXL9"/>
    <mergeCell ref="UXM9:UXR9"/>
    <mergeCell ref="UXS9:UXX9"/>
    <mergeCell ref="UXY9:UYD9"/>
    <mergeCell ref="UYE9:UYJ9"/>
    <mergeCell ref="UWC9:UWH9"/>
    <mergeCell ref="UWI9:UWN9"/>
    <mergeCell ref="UWO9:UWT9"/>
    <mergeCell ref="UWU9:UWZ9"/>
    <mergeCell ref="UXA9:UXF9"/>
    <mergeCell ref="UUY9:UVD9"/>
    <mergeCell ref="UVE9:UVJ9"/>
    <mergeCell ref="UVK9:UVP9"/>
    <mergeCell ref="UVQ9:UVV9"/>
    <mergeCell ref="UVW9:UWB9"/>
    <mergeCell ref="UTU9:UTZ9"/>
    <mergeCell ref="UUA9:UUF9"/>
    <mergeCell ref="UUG9:UUL9"/>
    <mergeCell ref="UUM9:UUR9"/>
    <mergeCell ref="UUS9:UUX9"/>
    <mergeCell ref="USQ9:USV9"/>
    <mergeCell ref="USW9:UTB9"/>
    <mergeCell ref="UTC9:UTH9"/>
    <mergeCell ref="UTI9:UTN9"/>
    <mergeCell ref="UTO9:UTT9"/>
    <mergeCell ref="URM9:URR9"/>
    <mergeCell ref="URS9:URX9"/>
    <mergeCell ref="URY9:USD9"/>
    <mergeCell ref="USE9:USJ9"/>
    <mergeCell ref="USK9:USP9"/>
    <mergeCell ref="UQI9:UQN9"/>
    <mergeCell ref="UQO9:UQT9"/>
    <mergeCell ref="UQU9:UQZ9"/>
    <mergeCell ref="URA9:URF9"/>
    <mergeCell ref="URG9:URL9"/>
    <mergeCell ref="UPE9:UPJ9"/>
    <mergeCell ref="UPK9:UPP9"/>
    <mergeCell ref="UPQ9:UPV9"/>
    <mergeCell ref="UPW9:UQB9"/>
    <mergeCell ref="UQC9:UQH9"/>
    <mergeCell ref="UOA9:UOF9"/>
    <mergeCell ref="UOG9:UOL9"/>
    <mergeCell ref="UOM9:UOR9"/>
    <mergeCell ref="UOS9:UOX9"/>
    <mergeCell ref="UOY9:UPD9"/>
    <mergeCell ref="UMW9:UNB9"/>
    <mergeCell ref="UNC9:UNH9"/>
    <mergeCell ref="UNI9:UNN9"/>
    <mergeCell ref="UNO9:UNT9"/>
    <mergeCell ref="UNU9:UNZ9"/>
    <mergeCell ref="ULS9:ULX9"/>
    <mergeCell ref="ULY9:UMD9"/>
    <mergeCell ref="UME9:UMJ9"/>
    <mergeCell ref="UMK9:UMP9"/>
    <mergeCell ref="UMQ9:UMV9"/>
    <mergeCell ref="UKO9:UKT9"/>
    <mergeCell ref="UKU9:UKZ9"/>
    <mergeCell ref="ULA9:ULF9"/>
    <mergeCell ref="ULG9:ULL9"/>
    <mergeCell ref="ULM9:ULR9"/>
    <mergeCell ref="UJK9:UJP9"/>
    <mergeCell ref="UJQ9:UJV9"/>
    <mergeCell ref="UJW9:UKB9"/>
    <mergeCell ref="UKC9:UKH9"/>
    <mergeCell ref="UKI9:UKN9"/>
    <mergeCell ref="UIG9:UIL9"/>
    <mergeCell ref="UIM9:UIR9"/>
    <mergeCell ref="UIS9:UIX9"/>
    <mergeCell ref="UIY9:UJD9"/>
    <mergeCell ref="UJE9:UJJ9"/>
    <mergeCell ref="UHC9:UHH9"/>
    <mergeCell ref="UHI9:UHN9"/>
    <mergeCell ref="UHO9:UHT9"/>
    <mergeCell ref="UHU9:UHZ9"/>
    <mergeCell ref="UIA9:UIF9"/>
    <mergeCell ref="UFY9:UGD9"/>
    <mergeCell ref="UGE9:UGJ9"/>
    <mergeCell ref="UGK9:UGP9"/>
    <mergeCell ref="UGQ9:UGV9"/>
    <mergeCell ref="UGW9:UHB9"/>
    <mergeCell ref="UEU9:UEZ9"/>
    <mergeCell ref="UFA9:UFF9"/>
    <mergeCell ref="UFG9:UFL9"/>
    <mergeCell ref="UFM9:UFR9"/>
    <mergeCell ref="UFS9:UFX9"/>
    <mergeCell ref="UDQ9:UDV9"/>
    <mergeCell ref="UDW9:UEB9"/>
    <mergeCell ref="UEC9:UEH9"/>
    <mergeCell ref="UEI9:UEN9"/>
    <mergeCell ref="UEO9:UET9"/>
    <mergeCell ref="UCM9:UCR9"/>
    <mergeCell ref="UCS9:UCX9"/>
    <mergeCell ref="UCY9:UDD9"/>
    <mergeCell ref="UDE9:UDJ9"/>
    <mergeCell ref="UDK9:UDP9"/>
    <mergeCell ref="UBI9:UBN9"/>
    <mergeCell ref="UBO9:UBT9"/>
    <mergeCell ref="UBU9:UBZ9"/>
    <mergeCell ref="UCA9:UCF9"/>
    <mergeCell ref="UCG9:UCL9"/>
    <mergeCell ref="UAE9:UAJ9"/>
    <mergeCell ref="UAK9:UAP9"/>
    <mergeCell ref="UAQ9:UAV9"/>
    <mergeCell ref="UAW9:UBB9"/>
    <mergeCell ref="UBC9:UBH9"/>
    <mergeCell ref="TZA9:TZF9"/>
    <mergeCell ref="TZG9:TZL9"/>
    <mergeCell ref="TZM9:TZR9"/>
    <mergeCell ref="TZS9:TZX9"/>
    <mergeCell ref="TZY9:UAD9"/>
    <mergeCell ref="TXW9:TYB9"/>
    <mergeCell ref="TYC9:TYH9"/>
    <mergeCell ref="TYI9:TYN9"/>
    <mergeCell ref="TYO9:TYT9"/>
    <mergeCell ref="TYU9:TYZ9"/>
    <mergeCell ref="TWS9:TWX9"/>
    <mergeCell ref="TWY9:TXD9"/>
    <mergeCell ref="TXE9:TXJ9"/>
    <mergeCell ref="TXK9:TXP9"/>
    <mergeCell ref="TXQ9:TXV9"/>
    <mergeCell ref="TVO9:TVT9"/>
    <mergeCell ref="TVU9:TVZ9"/>
    <mergeCell ref="TWA9:TWF9"/>
    <mergeCell ref="TWG9:TWL9"/>
    <mergeCell ref="TWM9:TWR9"/>
    <mergeCell ref="TUK9:TUP9"/>
    <mergeCell ref="TUQ9:TUV9"/>
    <mergeCell ref="TUW9:TVB9"/>
    <mergeCell ref="TVC9:TVH9"/>
    <mergeCell ref="TVI9:TVN9"/>
    <mergeCell ref="TTG9:TTL9"/>
    <mergeCell ref="TTM9:TTR9"/>
    <mergeCell ref="TTS9:TTX9"/>
    <mergeCell ref="TTY9:TUD9"/>
    <mergeCell ref="TUE9:TUJ9"/>
    <mergeCell ref="TSC9:TSH9"/>
    <mergeCell ref="TSI9:TSN9"/>
    <mergeCell ref="TSO9:TST9"/>
    <mergeCell ref="TSU9:TSZ9"/>
    <mergeCell ref="TTA9:TTF9"/>
    <mergeCell ref="TQY9:TRD9"/>
    <mergeCell ref="TRE9:TRJ9"/>
    <mergeCell ref="TRK9:TRP9"/>
    <mergeCell ref="TRQ9:TRV9"/>
    <mergeCell ref="TRW9:TSB9"/>
    <mergeCell ref="TPU9:TPZ9"/>
    <mergeCell ref="TQA9:TQF9"/>
    <mergeCell ref="TQG9:TQL9"/>
    <mergeCell ref="TQM9:TQR9"/>
    <mergeCell ref="TQS9:TQX9"/>
    <mergeCell ref="TOQ9:TOV9"/>
    <mergeCell ref="TOW9:TPB9"/>
    <mergeCell ref="TPC9:TPH9"/>
    <mergeCell ref="TPI9:TPN9"/>
    <mergeCell ref="TPO9:TPT9"/>
    <mergeCell ref="TNM9:TNR9"/>
    <mergeCell ref="TNS9:TNX9"/>
    <mergeCell ref="TNY9:TOD9"/>
    <mergeCell ref="TOE9:TOJ9"/>
    <mergeCell ref="TOK9:TOP9"/>
    <mergeCell ref="TMI9:TMN9"/>
    <mergeCell ref="TMO9:TMT9"/>
    <mergeCell ref="TMU9:TMZ9"/>
    <mergeCell ref="TNA9:TNF9"/>
    <mergeCell ref="TNG9:TNL9"/>
    <mergeCell ref="TLE9:TLJ9"/>
    <mergeCell ref="TLK9:TLP9"/>
    <mergeCell ref="TLQ9:TLV9"/>
    <mergeCell ref="TLW9:TMB9"/>
    <mergeCell ref="TMC9:TMH9"/>
    <mergeCell ref="TKA9:TKF9"/>
    <mergeCell ref="TKG9:TKL9"/>
    <mergeCell ref="TKM9:TKR9"/>
    <mergeCell ref="TKS9:TKX9"/>
    <mergeCell ref="TKY9:TLD9"/>
    <mergeCell ref="TIW9:TJB9"/>
    <mergeCell ref="TJC9:TJH9"/>
    <mergeCell ref="TJI9:TJN9"/>
    <mergeCell ref="TJO9:TJT9"/>
    <mergeCell ref="TJU9:TJZ9"/>
    <mergeCell ref="THS9:THX9"/>
    <mergeCell ref="THY9:TID9"/>
    <mergeCell ref="TIE9:TIJ9"/>
    <mergeCell ref="TIK9:TIP9"/>
    <mergeCell ref="TIQ9:TIV9"/>
    <mergeCell ref="TGO9:TGT9"/>
    <mergeCell ref="TGU9:TGZ9"/>
    <mergeCell ref="THA9:THF9"/>
    <mergeCell ref="THG9:THL9"/>
    <mergeCell ref="THM9:THR9"/>
    <mergeCell ref="TFK9:TFP9"/>
    <mergeCell ref="TFQ9:TFV9"/>
    <mergeCell ref="TFW9:TGB9"/>
    <mergeCell ref="TGC9:TGH9"/>
    <mergeCell ref="TGI9:TGN9"/>
    <mergeCell ref="TEG9:TEL9"/>
    <mergeCell ref="TEM9:TER9"/>
    <mergeCell ref="TES9:TEX9"/>
    <mergeCell ref="TEY9:TFD9"/>
    <mergeCell ref="TFE9:TFJ9"/>
    <mergeCell ref="TDC9:TDH9"/>
    <mergeCell ref="TDI9:TDN9"/>
    <mergeCell ref="TDO9:TDT9"/>
    <mergeCell ref="TDU9:TDZ9"/>
    <mergeCell ref="TEA9:TEF9"/>
    <mergeCell ref="TBY9:TCD9"/>
    <mergeCell ref="TCE9:TCJ9"/>
    <mergeCell ref="TCK9:TCP9"/>
    <mergeCell ref="TCQ9:TCV9"/>
    <mergeCell ref="TCW9:TDB9"/>
    <mergeCell ref="TAU9:TAZ9"/>
    <mergeCell ref="TBA9:TBF9"/>
    <mergeCell ref="TBG9:TBL9"/>
    <mergeCell ref="TBM9:TBR9"/>
    <mergeCell ref="TBS9:TBX9"/>
    <mergeCell ref="SZQ9:SZV9"/>
    <mergeCell ref="SZW9:TAB9"/>
    <mergeCell ref="TAC9:TAH9"/>
    <mergeCell ref="TAI9:TAN9"/>
    <mergeCell ref="TAO9:TAT9"/>
    <mergeCell ref="SYM9:SYR9"/>
    <mergeCell ref="SYS9:SYX9"/>
    <mergeCell ref="SYY9:SZD9"/>
    <mergeCell ref="SZE9:SZJ9"/>
    <mergeCell ref="SZK9:SZP9"/>
    <mergeCell ref="SXI9:SXN9"/>
    <mergeCell ref="SXO9:SXT9"/>
    <mergeCell ref="SXU9:SXZ9"/>
    <mergeCell ref="SYA9:SYF9"/>
    <mergeCell ref="SYG9:SYL9"/>
    <mergeCell ref="SWE9:SWJ9"/>
    <mergeCell ref="SWK9:SWP9"/>
    <mergeCell ref="SWQ9:SWV9"/>
    <mergeCell ref="SWW9:SXB9"/>
    <mergeCell ref="SXC9:SXH9"/>
    <mergeCell ref="SVA9:SVF9"/>
    <mergeCell ref="SVG9:SVL9"/>
    <mergeCell ref="SVM9:SVR9"/>
    <mergeCell ref="SVS9:SVX9"/>
    <mergeCell ref="SVY9:SWD9"/>
    <mergeCell ref="STW9:SUB9"/>
    <mergeCell ref="SUC9:SUH9"/>
    <mergeCell ref="SUI9:SUN9"/>
    <mergeCell ref="SUO9:SUT9"/>
    <mergeCell ref="SUU9:SUZ9"/>
    <mergeCell ref="SSS9:SSX9"/>
    <mergeCell ref="SSY9:STD9"/>
    <mergeCell ref="STE9:STJ9"/>
    <mergeCell ref="STK9:STP9"/>
    <mergeCell ref="STQ9:STV9"/>
    <mergeCell ref="SRO9:SRT9"/>
    <mergeCell ref="SRU9:SRZ9"/>
    <mergeCell ref="SSA9:SSF9"/>
    <mergeCell ref="SSG9:SSL9"/>
    <mergeCell ref="SSM9:SSR9"/>
    <mergeCell ref="SQK9:SQP9"/>
    <mergeCell ref="SQQ9:SQV9"/>
    <mergeCell ref="SQW9:SRB9"/>
    <mergeCell ref="SRC9:SRH9"/>
    <mergeCell ref="SRI9:SRN9"/>
    <mergeCell ref="SPG9:SPL9"/>
    <mergeCell ref="SPM9:SPR9"/>
    <mergeCell ref="SPS9:SPX9"/>
    <mergeCell ref="SPY9:SQD9"/>
    <mergeCell ref="SQE9:SQJ9"/>
    <mergeCell ref="SOC9:SOH9"/>
    <mergeCell ref="SOI9:SON9"/>
    <mergeCell ref="SOO9:SOT9"/>
    <mergeCell ref="SOU9:SOZ9"/>
    <mergeCell ref="SPA9:SPF9"/>
    <mergeCell ref="SMY9:SND9"/>
    <mergeCell ref="SNE9:SNJ9"/>
    <mergeCell ref="SNK9:SNP9"/>
    <mergeCell ref="SNQ9:SNV9"/>
    <mergeCell ref="SNW9:SOB9"/>
    <mergeCell ref="SLU9:SLZ9"/>
    <mergeCell ref="SMA9:SMF9"/>
    <mergeCell ref="SMG9:SML9"/>
    <mergeCell ref="SMM9:SMR9"/>
    <mergeCell ref="SMS9:SMX9"/>
    <mergeCell ref="SKQ9:SKV9"/>
    <mergeCell ref="SKW9:SLB9"/>
    <mergeCell ref="SLC9:SLH9"/>
    <mergeCell ref="SLI9:SLN9"/>
    <mergeCell ref="SLO9:SLT9"/>
    <mergeCell ref="SJM9:SJR9"/>
    <mergeCell ref="SJS9:SJX9"/>
    <mergeCell ref="SJY9:SKD9"/>
    <mergeCell ref="SKE9:SKJ9"/>
    <mergeCell ref="SKK9:SKP9"/>
    <mergeCell ref="SII9:SIN9"/>
    <mergeCell ref="SIO9:SIT9"/>
    <mergeCell ref="SIU9:SIZ9"/>
    <mergeCell ref="SJA9:SJF9"/>
    <mergeCell ref="SJG9:SJL9"/>
    <mergeCell ref="SHE9:SHJ9"/>
    <mergeCell ref="SHK9:SHP9"/>
    <mergeCell ref="SHQ9:SHV9"/>
    <mergeCell ref="SHW9:SIB9"/>
    <mergeCell ref="SIC9:SIH9"/>
    <mergeCell ref="SGA9:SGF9"/>
    <mergeCell ref="SGG9:SGL9"/>
    <mergeCell ref="SGM9:SGR9"/>
    <mergeCell ref="SGS9:SGX9"/>
    <mergeCell ref="SGY9:SHD9"/>
    <mergeCell ref="SEW9:SFB9"/>
    <mergeCell ref="SFC9:SFH9"/>
    <mergeCell ref="SFI9:SFN9"/>
    <mergeCell ref="SFO9:SFT9"/>
    <mergeCell ref="SFU9:SFZ9"/>
    <mergeCell ref="SDS9:SDX9"/>
    <mergeCell ref="SDY9:SED9"/>
    <mergeCell ref="SEE9:SEJ9"/>
    <mergeCell ref="SEK9:SEP9"/>
    <mergeCell ref="SEQ9:SEV9"/>
    <mergeCell ref="SCO9:SCT9"/>
    <mergeCell ref="SCU9:SCZ9"/>
    <mergeCell ref="SDA9:SDF9"/>
    <mergeCell ref="SDG9:SDL9"/>
    <mergeCell ref="SDM9:SDR9"/>
    <mergeCell ref="SBK9:SBP9"/>
    <mergeCell ref="SBQ9:SBV9"/>
    <mergeCell ref="SBW9:SCB9"/>
    <mergeCell ref="SCC9:SCH9"/>
    <mergeCell ref="SCI9:SCN9"/>
    <mergeCell ref="SAG9:SAL9"/>
    <mergeCell ref="SAM9:SAR9"/>
    <mergeCell ref="SAS9:SAX9"/>
    <mergeCell ref="SAY9:SBD9"/>
    <mergeCell ref="SBE9:SBJ9"/>
    <mergeCell ref="RZC9:RZH9"/>
    <mergeCell ref="RZI9:RZN9"/>
    <mergeCell ref="RZO9:RZT9"/>
    <mergeCell ref="RZU9:RZZ9"/>
    <mergeCell ref="SAA9:SAF9"/>
    <mergeCell ref="RXY9:RYD9"/>
    <mergeCell ref="RYE9:RYJ9"/>
    <mergeCell ref="RYK9:RYP9"/>
    <mergeCell ref="RYQ9:RYV9"/>
    <mergeCell ref="RYW9:RZB9"/>
    <mergeCell ref="RWU9:RWZ9"/>
    <mergeCell ref="RXA9:RXF9"/>
    <mergeCell ref="RXG9:RXL9"/>
    <mergeCell ref="RXM9:RXR9"/>
    <mergeCell ref="RXS9:RXX9"/>
    <mergeCell ref="RVQ9:RVV9"/>
    <mergeCell ref="RVW9:RWB9"/>
    <mergeCell ref="RWC9:RWH9"/>
    <mergeCell ref="RWI9:RWN9"/>
    <mergeCell ref="RWO9:RWT9"/>
    <mergeCell ref="RUM9:RUR9"/>
    <mergeCell ref="RUS9:RUX9"/>
    <mergeCell ref="RUY9:RVD9"/>
    <mergeCell ref="RVE9:RVJ9"/>
    <mergeCell ref="RVK9:RVP9"/>
    <mergeCell ref="RTI9:RTN9"/>
    <mergeCell ref="RTO9:RTT9"/>
    <mergeCell ref="RTU9:RTZ9"/>
    <mergeCell ref="RUA9:RUF9"/>
    <mergeCell ref="RUG9:RUL9"/>
    <mergeCell ref="RSE9:RSJ9"/>
    <mergeCell ref="RSK9:RSP9"/>
    <mergeCell ref="RSQ9:RSV9"/>
    <mergeCell ref="RSW9:RTB9"/>
    <mergeCell ref="RTC9:RTH9"/>
    <mergeCell ref="RRA9:RRF9"/>
    <mergeCell ref="RRG9:RRL9"/>
    <mergeCell ref="RRM9:RRR9"/>
    <mergeCell ref="RRS9:RRX9"/>
    <mergeCell ref="RRY9:RSD9"/>
    <mergeCell ref="RPW9:RQB9"/>
    <mergeCell ref="RQC9:RQH9"/>
    <mergeCell ref="RQI9:RQN9"/>
    <mergeCell ref="RQO9:RQT9"/>
    <mergeCell ref="RQU9:RQZ9"/>
    <mergeCell ref="ROS9:ROX9"/>
    <mergeCell ref="ROY9:RPD9"/>
    <mergeCell ref="RPE9:RPJ9"/>
    <mergeCell ref="RPK9:RPP9"/>
    <mergeCell ref="RPQ9:RPV9"/>
    <mergeCell ref="RNO9:RNT9"/>
    <mergeCell ref="RNU9:RNZ9"/>
    <mergeCell ref="ROA9:ROF9"/>
    <mergeCell ref="ROG9:ROL9"/>
    <mergeCell ref="ROM9:ROR9"/>
    <mergeCell ref="RMK9:RMP9"/>
    <mergeCell ref="RMQ9:RMV9"/>
    <mergeCell ref="RMW9:RNB9"/>
    <mergeCell ref="RNC9:RNH9"/>
    <mergeCell ref="RNI9:RNN9"/>
    <mergeCell ref="RLG9:RLL9"/>
    <mergeCell ref="RLM9:RLR9"/>
    <mergeCell ref="RLS9:RLX9"/>
    <mergeCell ref="RLY9:RMD9"/>
    <mergeCell ref="RME9:RMJ9"/>
    <mergeCell ref="RKC9:RKH9"/>
    <mergeCell ref="RKI9:RKN9"/>
    <mergeCell ref="RKO9:RKT9"/>
    <mergeCell ref="RKU9:RKZ9"/>
    <mergeCell ref="RLA9:RLF9"/>
    <mergeCell ref="RIY9:RJD9"/>
    <mergeCell ref="RJE9:RJJ9"/>
    <mergeCell ref="RJK9:RJP9"/>
    <mergeCell ref="RJQ9:RJV9"/>
    <mergeCell ref="RJW9:RKB9"/>
    <mergeCell ref="RHU9:RHZ9"/>
    <mergeCell ref="RIA9:RIF9"/>
    <mergeCell ref="RIG9:RIL9"/>
    <mergeCell ref="RIM9:RIR9"/>
    <mergeCell ref="RIS9:RIX9"/>
    <mergeCell ref="RGQ9:RGV9"/>
    <mergeCell ref="RGW9:RHB9"/>
    <mergeCell ref="RHC9:RHH9"/>
    <mergeCell ref="RHI9:RHN9"/>
    <mergeCell ref="RHO9:RHT9"/>
    <mergeCell ref="RFM9:RFR9"/>
    <mergeCell ref="RFS9:RFX9"/>
    <mergeCell ref="RFY9:RGD9"/>
    <mergeCell ref="RGE9:RGJ9"/>
    <mergeCell ref="RGK9:RGP9"/>
    <mergeCell ref="REI9:REN9"/>
    <mergeCell ref="REO9:RET9"/>
    <mergeCell ref="REU9:REZ9"/>
    <mergeCell ref="RFA9:RFF9"/>
    <mergeCell ref="RFG9:RFL9"/>
    <mergeCell ref="RDE9:RDJ9"/>
    <mergeCell ref="RDK9:RDP9"/>
    <mergeCell ref="RDQ9:RDV9"/>
    <mergeCell ref="RDW9:REB9"/>
    <mergeCell ref="REC9:REH9"/>
    <mergeCell ref="RCA9:RCF9"/>
    <mergeCell ref="RCG9:RCL9"/>
    <mergeCell ref="RCM9:RCR9"/>
    <mergeCell ref="RCS9:RCX9"/>
    <mergeCell ref="RCY9:RDD9"/>
    <mergeCell ref="RAW9:RBB9"/>
    <mergeCell ref="RBC9:RBH9"/>
    <mergeCell ref="RBI9:RBN9"/>
    <mergeCell ref="RBO9:RBT9"/>
    <mergeCell ref="RBU9:RBZ9"/>
    <mergeCell ref="QZS9:QZX9"/>
    <mergeCell ref="QZY9:RAD9"/>
    <mergeCell ref="RAE9:RAJ9"/>
    <mergeCell ref="RAK9:RAP9"/>
    <mergeCell ref="RAQ9:RAV9"/>
    <mergeCell ref="QYO9:QYT9"/>
    <mergeCell ref="QYU9:QYZ9"/>
    <mergeCell ref="QZA9:QZF9"/>
    <mergeCell ref="QZG9:QZL9"/>
    <mergeCell ref="QZM9:QZR9"/>
    <mergeCell ref="QXK9:QXP9"/>
    <mergeCell ref="QXQ9:QXV9"/>
    <mergeCell ref="QXW9:QYB9"/>
    <mergeCell ref="QYC9:QYH9"/>
    <mergeCell ref="QYI9:QYN9"/>
    <mergeCell ref="QWG9:QWL9"/>
    <mergeCell ref="QWM9:QWR9"/>
    <mergeCell ref="QWS9:QWX9"/>
    <mergeCell ref="QWY9:QXD9"/>
    <mergeCell ref="QXE9:QXJ9"/>
    <mergeCell ref="QVC9:QVH9"/>
    <mergeCell ref="QVI9:QVN9"/>
    <mergeCell ref="QVO9:QVT9"/>
    <mergeCell ref="QVU9:QVZ9"/>
    <mergeCell ref="QWA9:QWF9"/>
    <mergeCell ref="QTY9:QUD9"/>
    <mergeCell ref="QUE9:QUJ9"/>
    <mergeCell ref="QUK9:QUP9"/>
    <mergeCell ref="QUQ9:QUV9"/>
    <mergeCell ref="QUW9:QVB9"/>
    <mergeCell ref="QSU9:QSZ9"/>
    <mergeCell ref="QTA9:QTF9"/>
    <mergeCell ref="QTG9:QTL9"/>
    <mergeCell ref="QTM9:QTR9"/>
    <mergeCell ref="QTS9:QTX9"/>
    <mergeCell ref="QRQ9:QRV9"/>
    <mergeCell ref="QRW9:QSB9"/>
    <mergeCell ref="QSC9:QSH9"/>
    <mergeCell ref="QSI9:QSN9"/>
    <mergeCell ref="QSO9:QST9"/>
    <mergeCell ref="QQM9:QQR9"/>
    <mergeCell ref="QQS9:QQX9"/>
    <mergeCell ref="QQY9:QRD9"/>
    <mergeCell ref="QRE9:QRJ9"/>
    <mergeCell ref="QRK9:QRP9"/>
    <mergeCell ref="QPI9:QPN9"/>
    <mergeCell ref="QPO9:QPT9"/>
    <mergeCell ref="QPU9:QPZ9"/>
    <mergeCell ref="QQA9:QQF9"/>
    <mergeCell ref="QQG9:QQL9"/>
    <mergeCell ref="QOE9:QOJ9"/>
    <mergeCell ref="QOK9:QOP9"/>
    <mergeCell ref="QOQ9:QOV9"/>
    <mergeCell ref="QOW9:QPB9"/>
    <mergeCell ref="QPC9:QPH9"/>
    <mergeCell ref="QNA9:QNF9"/>
    <mergeCell ref="QNG9:QNL9"/>
    <mergeCell ref="QNM9:QNR9"/>
    <mergeCell ref="QNS9:QNX9"/>
    <mergeCell ref="QNY9:QOD9"/>
    <mergeCell ref="QLW9:QMB9"/>
    <mergeCell ref="QMC9:QMH9"/>
    <mergeCell ref="QMI9:QMN9"/>
    <mergeCell ref="QMO9:QMT9"/>
    <mergeCell ref="QMU9:QMZ9"/>
    <mergeCell ref="QKS9:QKX9"/>
    <mergeCell ref="QKY9:QLD9"/>
    <mergeCell ref="QLE9:QLJ9"/>
    <mergeCell ref="QLK9:QLP9"/>
    <mergeCell ref="QLQ9:QLV9"/>
    <mergeCell ref="QJO9:QJT9"/>
    <mergeCell ref="QJU9:QJZ9"/>
    <mergeCell ref="QKA9:QKF9"/>
    <mergeCell ref="QKG9:QKL9"/>
    <mergeCell ref="QKM9:QKR9"/>
    <mergeCell ref="QIK9:QIP9"/>
    <mergeCell ref="QIQ9:QIV9"/>
    <mergeCell ref="QIW9:QJB9"/>
    <mergeCell ref="QJC9:QJH9"/>
    <mergeCell ref="QJI9:QJN9"/>
    <mergeCell ref="QHG9:QHL9"/>
    <mergeCell ref="QHM9:QHR9"/>
    <mergeCell ref="QHS9:QHX9"/>
    <mergeCell ref="QHY9:QID9"/>
    <mergeCell ref="QIE9:QIJ9"/>
    <mergeCell ref="QGC9:QGH9"/>
    <mergeCell ref="QGI9:QGN9"/>
    <mergeCell ref="QGO9:QGT9"/>
    <mergeCell ref="QGU9:QGZ9"/>
    <mergeCell ref="QHA9:QHF9"/>
    <mergeCell ref="QEY9:QFD9"/>
    <mergeCell ref="QFE9:QFJ9"/>
    <mergeCell ref="QFK9:QFP9"/>
    <mergeCell ref="QFQ9:QFV9"/>
    <mergeCell ref="QFW9:QGB9"/>
    <mergeCell ref="QDU9:QDZ9"/>
    <mergeCell ref="QEA9:QEF9"/>
    <mergeCell ref="QEG9:QEL9"/>
    <mergeCell ref="QEM9:QER9"/>
    <mergeCell ref="QES9:QEX9"/>
    <mergeCell ref="QCQ9:QCV9"/>
    <mergeCell ref="QCW9:QDB9"/>
    <mergeCell ref="QDC9:QDH9"/>
    <mergeCell ref="QDI9:QDN9"/>
    <mergeCell ref="QDO9:QDT9"/>
    <mergeCell ref="QBM9:QBR9"/>
    <mergeCell ref="QBS9:QBX9"/>
    <mergeCell ref="QBY9:QCD9"/>
    <mergeCell ref="QCE9:QCJ9"/>
    <mergeCell ref="QCK9:QCP9"/>
    <mergeCell ref="QAI9:QAN9"/>
    <mergeCell ref="QAO9:QAT9"/>
    <mergeCell ref="QAU9:QAZ9"/>
    <mergeCell ref="QBA9:QBF9"/>
    <mergeCell ref="QBG9:QBL9"/>
    <mergeCell ref="PZE9:PZJ9"/>
    <mergeCell ref="PZK9:PZP9"/>
    <mergeCell ref="PZQ9:PZV9"/>
    <mergeCell ref="PZW9:QAB9"/>
    <mergeCell ref="QAC9:QAH9"/>
    <mergeCell ref="PYA9:PYF9"/>
    <mergeCell ref="PYG9:PYL9"/>
    <mergeCell ref="PYM9:PYR9"/>
    <mergeCell ref="PYS9:PYX9"/>
    <mergeCell ref="PYY9:PZD9"/>
    <mergeCell ref="PWW9:PXB9"/>
    <mergeCell ref="PXC9:PXH9"/>
    <mergeCell ref="PXI9:PXN9"/>
    <mergeCell ref="PXO9:PXT9"/>
    <mergeCell ref="PXU9:PXZ9"/>
    <mergeCell ref="PVS9:PVX9"/>
    <mergeCell ref="PVY9:PWD9"/>
    <mergeCell ref="PWE9:PWJ9"/>
    <mergeCell ref="PWK9:PWP9"/>
    <mergeCell ref="PWQ9:PWV9"/>
    <mergeCell ref="PUO9:PUT9"/>
    <mergeCell ref="PUU9:PUZ9"/>
    <mergeCell ref="PVA9:PVF9"/>
    <mergeCell ref="PVG9:PVL9"/>
    <mergeCell ref="PVM9:PVR9"/>
    <mergeCell ref="PTK9:PTP9"/>
    <mergeCell ref="PTQ9:PTV9"/>
    <mergeCell ref="PTW9:PUB9"/>
    <mergeCell ref="PUC9:PUH9"/>
    <mergeCell ref="PUI9:PUN9"/>
    <mergeCell ref="PSG9:PSL9"/>
    <mergeCell ref="PSM9:PSR9"/>
    <mergeCell ref="PSS9:PSX9"/>
    <mergeCell ref="PSY9:PTD9"/>
    <mergeCell ref="PTE9:PTJ9"/>
    <mergeCell ref="PRC9:PRH9"/>
    <mergeCell ref="PRI9:PRN9"/>
    <mergeCell ref="PRO9:PRT9"/>
    <mergeCell ref="PRU9:PRZ9"/>
    <mergeCell ref="PSA9:PSF9"/>
    <mergeCell ref="PPY9:PQD9"/>
    <mergeCell ref="PQE9:PQJ9"/>
    <mergeCell ref="PQK9:PQP9"/>
    <mergeCell ref="PQQ9:PQV9"/>
    <mergeCell ref="PQW9:PRB9"/>
    <mergeCell ref="POU9:POZ9"/>
    <mergeCell ref="PPA9:PPF9"/>
    <mergeCell ref="PPG9:PPL9"/>
    <mergeCell ref="PPM9:PPR9"/>
    <mergeCell ref="PPS9:PPX9"/>
    <mergeCell ref="PNQ9:PNV9"/>
    <mergeCell ref="PNW9:POB9"/>
    <mergeCell ref="POC9:POH9"/>
    <mergeCell ref="POI9:PON9"/>
    <mergeCell ref="POO9:POT9"/>
    <mergeCell ref="PMM9:PMR9"/>
    <mergeCell ref="PMS9:PMX9"/>
    <mergeCell ref="PMY9:PND9"/>
    <mergeCell ref="PNE9:PNJ9"/>
    <mergeCell ref="PNK9:PNP9"/>
    <mergeCell ref="PLI9:PLN9"/>
    <mergeCell ref="PLO9:PLT9"/>
    <mergeCell ref="PLU9:PLZ9"/>
    <mergeCell ref="PMA9:PMF9"/>
    <mergeCell ref="PMG9:PML9"/>
    <mergeCell ref="PKE9:PKJ9"/>
    <mergeCell ref="PKK9:PKP9"/>
    <mergeCell ref="PKQ9:PKV9"/>
    <mergeCell ref="PKW9:PLB9"/>
    <mergeCell ref="PLC9:PLH9"/>
    <mergeCell ref="PJA9:PJF9"/>
    <mergeCell ref="PJG9:PJL9"/>
    <mergeCell ref="PJM9:PJR9"/>
    <mergeCell ref="PJS9:PJX9"/>
    <mergeCell ref="PJY9:PKD9"/>
    <mergeCell ref="PHW9:PIB9"/>
    <mergeCell ref="PIC9:PIH9"/>
    <mergeCell ref="PII9:PIN9"/>
    <mergeCell ref="PIO9:PIT9"/>
    <mergeCell ref="PIU9:PIZ9"/>
    <mergeCell ref="PGS9:PGX9"/>
    <mergeCell ref="PGY9:PHD9"/>
    <mergeCell ref="PHE9:PHJ9"/>
    <mergeCell ref="PHK9:PHP9"/>
    <mergeCell ref="PHQ9:PHV9"/>
    <mergeCell ref="PFO9:PFT9"/>
    <mergeCell ref="PFU9:PFZ9"/>
    <mergeCell ref="PGA9:PGF9"/>
    <mergeCell ref="PGG9:PGL9"/>
    <mergeCell ref="PGM9:PGR9"/>
    <mergeCell ref="PEK9:PEP9"/>
    <mergeCell ref="PEQ9:PEV9"/>
    <mergeCell ref="PEW9:PFB9"/>
    <mergeCell ref="PFC9:PFH9"/>
    <mergeCell ref="PFI9:PFN9"/>
    <mergeCell ref="PDG9:PDL9"/>
    <mergeCell ref="PDM9:PDR9"/>
    <mergeCell ref="PDS9:PDX9"/>
    <mergeCell ref="PDY9:PED9"/>
    <mergeCell ref="PEE9:PEJ9"/>
    <mergeCell ref="PCC9:PCH9"/>
    <mergeCell ref="PCI9:PCN9"/>
    <mergeCell ref="PCO9:PCT9"/>
    <mergeCell ref="PCU9:PCZ9"/>
    <mergeCell ref="PDA9:PDF9"/>
    <mergeCell ref="PAY9:PBD9"/>
    <mergeCell ref="PBE9:PBJ9"/>
    <mergeCell ref="PBK9:PBP9"/>
    <mergeCell ref="PBQ9:PBV9"/>
    <mergeCell ref="PBW9:PCB9"/>
    <mergeCell ref="OZU9:OZZ9"/>
    <mergeCell ref="PAA9:PAF9"/>
    <mergeCell ref="PAG9:PAL9"/>
    <mergeCell ref="PAM9:PAR9"/>
    <mergeCell ref="PAS9:PAX9"/>
    <mergeCell ref="OYQ9:OYV9"/>
    <mergeCell ref="OYW9:OZB9"/>
    <mergeCell ref="OZC9:OZH9"/>
    <mergeCell ref="OZI9:OZN9"/>
    <mergeCell ref="OZO9:OZT9"/>
    <mergeCell ref="OXM9:OXR9"/>
    <mergeCell ref="OXS9:OXX9"/>
    <mergeCell ref="OXY9:OYD9"/>
    <mergeCell ref="OYE9:OYJ9"/>
    <mergeCell ref="OYK9:OYP9"/>
    <mergeCell ref="OWI9:OWN9"/>
    <mergeCell ref="OWO9:OWT9"/>
    <mergeCell ref="OWU9:OWZ9"/>
    <mergeCell ref="OXA9:OXF9"/>
    <mergeCell ref="OXG9:OXL9"/>
    <mergeCell ref="OVE9:OVJ9"/>
    <mergeCell ref="OVK9:OVP9"/>
    <mergeCell ref="OVQ9:OVV9"/>
    <mergeCell ref="OVW9:OWB9"/>
    <mergeCell ref="OWC9:OWH9"/>
    <mergeCell ref="OUA9:OUF9"/>
    <mergeCell ref="OUG9:OUL9"/>
    <mergeCell ref="OUM9:OUR9"/>
    <mergeCell ref="OUS9:OUX9"/>
    <mergeCell ref="OUY9:OVD9"/>
    <mergeCell ref="OSW9:OTB9"/>
    <mergeCell ref="OTC9:OTH9"/>
    <mergeCell ref="OTI9:OTN9"/>
    <mergeCell ref="OTO9:OTT9"/>
    <mergeCell ref="OTU9:OTZ9"/>
    <mergeCell ref="ORS9:ORX9"/>
    <mergeCell ref="ORY9:OSD9"/>
    <mergeCell ref="OSE9:OSJ9"/>
    <mergeCell ref="OSK9:OSP9"/>
    <mergeCell ref="OSQ9:OSV9"/>
    <mergeCell ref="OQO9:OQT9"/>
    <mergeCell ref="OQU9:OQZ9"/>
    <mergeCell ref="ORA9:ORF9"/>
    <mergeCell ref="ORG9:ORL9"/>
    <mergeCell ref="ORM9:ORR9"/>
    <mergeCell ref="OPK9:OPP9"/>
    <mergeCell ref="OPQ9:OPV9"/>
    <mergeCell ref="OPW9:OQB9"/>
    <mergeCell ref="OQC9:OQH9"/>
    <mergeCell ref="OQI9:OQN9"/>
    <mergeCell ref="OOG9:OOL9"/>
    <mergeCell ref="OOM9:OOR9"/>
    <mergeCell ref="OOS9:OOX9"/>
    <mergeCell ref="OOY9:OPD9"/>
    <mergeCell ref="OPE9:OPJ9"/>
    <mergeCell ref="ONC9:ONH9"/>
    <mergeCell ref="ONI9:ONN9"/>
    <mergeCell ref="ONO9:ONT9"/>
    <mergeCell ref="ONU9:ONZ9"/>
    <mergeCell ref="OOA9:OOF9"/>
    <mergeCell ref="OLY9:OMD9"/>
    <mergeCell ref="OME9:OMJ9"/>
    <mergeCell ref="OMK9:OMP9"/>
    <mergeCell ref="OMQ9:OMV9"/>
    <mergeCell ref="OMW9:ONB9"/>
    <mergeCell ref="OKU9:OKZ9"/>
    <mergeCell ref="OLA9:OLF9"/>
    <mergeCell ref="OLG9:OLL9"/>
    <mergeCell ref="OLM9:OLR9"/>
    <mergeCell ref="OLS9:OLX9"/>
    <mergeCell ref="OJQ9:OJV9"/>
    <mergeCell ref="OJW9:OKB9"/>
    <mergeCell ref="OKC9:OKH9"/>
    <mergeCell ref="OKI9:OKN9"/>
    <mergeCell ref="OKO9:OKT9"/>
    <mergeCell ref="OIM9:OIR9"/>
    <mergeCell ref="OIS9:OIX9"/>
    <mergeCell ref="OIY9:OJD9"/>
    <mergeCell ref="OJE9:OJJ9"/>
    <mergeCell ref="OJK9:OJP9"/>
    <mergeCell ref="OHI9:OHN9"/>
    <mergeCell ref="OHO9:OHT9"/>
    <mergeCell ref="OHU9:OHZ9"/>
    <mergeCell ref="OIA9:OIF9"/>
    <mergeCell ref="OIG9:OIL9"/>
    <mergeCell ref="OGE9:OGJ9"/>
    <mergeCell ref="OGK9:OGP9"/>
    <mergeCell ref="OGQ9:OGV9"/>
    <mergeCell ref="OGW9:OHB9"/>
    <mergeCell ref="OHC9:OHH9"/>
    <mergeCell ref="OFA9:OFF9"/>
    <mergeCell ref="OFG9:OFL9"/>
    <mergeCell ref="OFM9:OFR9"/>
    <mergeCell ref="OFS9:OFX9"/>
    <mergeCell ref="OFY9:OGD9"/>
    <mergeCell ref="ODW9:OEB9"/>
    <mergeCell ref="OEC9:OEH9"/>
    <mergeCell ref="OEI9:OEN9"/>
    <mergeCell ref="OEO9:OET9"/>
    <mergeCell ref="OEU9:OEZ9"/>
    <mergeCell ref="OCS9:OCX9"/>
    <mergeCell ref="OCY9:ODD9"/>
    <mergeCell ref="ODE9:ODJ9"/>
    <mergeCell ref="ODK9:ODP9"/>
    <mergeCell ref="ODQ9:ODV9"/>
    <mergeCell ref="OBO9:OBT9"/>
    <mergeCell ref="OBU9:OBZ9"/>
    <mergeCell ref="OCA9:OCF9"/>
    <mergeCell ref="OCG9:OCL9"/>
    <mergeCell ref="OCM9:OCR9"/>
    <mergeCell ref="OAK9:OAP9"/>
    <mergeCell ref="OAQ9:OAV9"/>
    <mergeCell ref="OAW9:OBB9"/>
    <mergeCell ref="OBC9:OBH9"/>
    <mergeCell ref="OBI9:OBN9"/>
    <mergeCell ref="NZG9:NZL9"/>
    <mergeCell ref="NZM9:NZR9"/>
    <mergeCell ref="NZS9:NZX9"/>
    <mergeCell ref="NZY9:OAD9"/>
    <mergeCell ref="OAE9:OAJ9"/>
    <mergeCell ref="NYC9:NYH9"/>
    <mergeCell ref="NYI9:NYN9"/>
    <mergeCell ref="NYO9:NYT9"/>
    <mergeCell ref="NYU9:NYZ9"/>
    <mergeCell ref="NZA9:NZF9"/>
    <mergeCell ref="NWY9:NXD9"/>
    <mergeCell ref="NXE9:NXJ9"/>
    <mergeCell ref="NXK9:NXP9"/>
    <mergeCell ref="NXQ9:NXV9"/>
    <mergeCell ref="NXW9:NYB9"/>
    <mergeCell ref="NVU9:NVZ9"/>
    <mergeCell ref="NWA9:NWF9"/>
    <mergeCell ref="NWG9:NWL9"/>
    <mergeCell ref="NWM9:NWR9"/>
    <mergeCell ref="NWS9:NWX9"/>
    <mergeCell ref="NUQ9:NUV9"/>
    <mergeCell ref="NUW9:NVB9"/>
    <mergeCell ref="NVC9:NVH9"/>
    <mergeCell ref="NVI9:NVN9"/>
    <mergeCell ref="NVO9:NVT9"/>
    <mergeCell ref="NTM9:NTR9"/>
    <mergeCell ref="NTS9:NTX9"/>
    <mergeCell ref="NTY9:NUD9"/>
    <mergeCell ref="NUE9:NUJ9"/>
    <mergeCell ref="NUK9:NUP9"/>
    <mergeCell ref="NSI9:NSN9"/>
    <mergeCell ref="NSO9:NST9"/>
    <mergeCell ref="NSU9:NSZ9"/>
    <mergeCell ref="NTA9:NTF9"/>
    <mergeCell ref="NTG9:NTL9"/>
    <mergeCell ref="NRE9:NRJ9"/>
    <mergeCell ref="NRK9:NRP9"/>
    <mergeCell ref="NRQ9:NRV9"/>
    <mergeCell ref="NRW9:NSB9"/>
    <mergeCell ref="NSC9:NSH9"/>
    <mergeCell ref="NQA9:NQF9"/>
    <mergeCell ref="NQG9:NQL9"/>
    <mergeCell ref="NQM9:NQR9"/>
    <mergeCell ref="NQS9:NQX9"/>
    <mergeCell ref="NQY9:NRD9"/>
    <mergeCell ref="NOW9:NPB9"/>
    <mergeCell ref="NPC9:NPH9"/>
    <mergeCell ref="NPI9:NPN9"/>
    <mergeCell ref="NPO9:NPT9"/>
    <mergeCell ref="NPU9:NPZ9"/>
    <mergeCell ref="NNS9:NNX9"/>
    <mergeCell ref="NNY9:NOD9"/>
    <mergeCell ref="NOE9:NOJ9"/>
    <mergeCell ref="NOK9:NOP9"/>
    <mergeCell ref="NOQ9:NOV9"/>
    <mergeCell ref="NMO9:NMT9"/>
    <mergeCell ref="NMU9:NMZ9"/>
    <mergeCell ref="NNA9:NNF9"/>
    <mergeCell ref="NNG9:NNL9"/>
    <mergeCell ref="NNM9:NNR9"/>
    <mergeCell ref="NLK9:NLP9"/>
    <mergeCell ref="NLQ9:NLV9"/>
    <mergeCell ref="NLW9:NMB9"/>
    <mergeCell ref="NMC9:NMH9"/>
    <mergeCell ref="NMI9:NMN9"/>
    <mergeCell ref="NKG9:NKL9"/>
    <mergeCell ref="NKM9:NKR9"/>
    <mergeCell ref="NKS9:NKX9"/>
    <mergeCell ref="NKY9:NLD9"/>
    <mergeCell ref="NLE9:NLJ9"/>
    <mergeCell ref="NJC9:NJH9"/>
    <mergeCell ref="NJI9:NJN9"/>
    <mergeCell ref="NJO9:NJT9"/>
    <mergeCell ref="NJU9:NJZ9"/>
    <mergeCell ref="NKA9:NKF9"/>
    <mergeCell ref="NHY9:NID9"/>
    <mergeCell ref="NIE9:NIJ9"/>
    <mergeCell ref="NIK9:NIP9"/>
    <mergeCell ref="NIQ9:NIV9"/>
    <mergeCell ref="NIW9:NJB9"/>
    <mergeCell ref="NGU9:NGZ9"/>
    <mergeCell ref="NHA9:NHF9"/>
    <mergeCell ref="NHG9:NHL9"/>
    <mergeCell ref="NHM9:NHR9"/>
    <mergeCell ref="NHS9:NHX9"/>
    <mergeCell ref="NFQ9:NFV9"/>
    <mergeCell ref="NFW9:NGB9"/>
    <mergeCell ref="NGC9:NGH9"/>
    <mergeCell ref="NGI9:NGN9"/>
    <mergeCell ref="NGO9:NGT9"/>
    <mergeCell ref="NEM9:NER9"/>
    <mergeCell ref="NES9:NEX9"/>
    <mergeCell ref="NEY9:NFD9"/>
    <mergeCell ref="NFE9:NFJ9"/>
    <mergeCell ref="NFK9:NFP9"/>
    <mergeCell ref="NDI9:NDN9"/>
    <mergeCell ref="NDO9:NDT9"/>
    <mergeCell ref="NDU9:NDZ9"/>
    <mergeCell ref="NEA9:NEF9"/>
    <mergeCell ref="NEG9:NEL9"/>
    <mergeCell ref="NCE9:NCJ9"/>
    <mergeCell ref="NCK9:NCP9"/>
    <mergeCell ref="NCQ9:NCV9"/>
    <mergeCell ref="NCW9:NDB9"/>
    <mergeCell ref="NDC9:NDH9"/>
    <mergeCell ref="NBA9:NBF9"/>
    <mergeCell ref="NBG9:NBL9"/>
    <mergeCell ref="NBM9:NBR9"/>
    <mergeCell ref="NBS9:NBX9"/>
    <mergeCell ref="NBY9:NCD9"/>
    <mergeCell ref="MZW9:NAB9"/>
    <mergeCell ref="NAC9:NAH9"/>
    <mergeCell ref="NAI9:NAN9"/>
    <mergeCell ref="NAO9:NAT9"/>
    <mergeCell ref="NAU9:NAZ9"/>
    <mergeCell ref="MYS9:MYX9"/>
    <mergeCell ref="MYY9:MZD9"/>
    <mergeCell ref="MZE9:MZJ9"/>
    <mergeCell ref="MZK9:MZP9"/>
    <mergeCell ref="MZQ9:MZV9"/>
    <mergeCell ref="MXO9:MXT9"/>
    <mergeCell ref="MXU9:MXZ9"/>
    <mergeCell ref="MYA9:MYF9"/>
    <mergeCell ref="MYG9:MYL9"/>
    <mergeCell ref="MYM9:MYR9"/>
    <mergeCell ref="MWK9:MWP9"/>
    <mergeCell ref="MWQ9:MWV9"/>
    <mergeCell ref="MWW9:MXB9"/>
    <mergeCell ref="MXC9:MXH9"/>
    <mergeCell ref="MXI9:MXN9"/>
    <mergeCell ref="MVG9:MVL9"/>
    <mergeCell ref="MVM9:MVR9"/>
    <mergeCell ref="MVS9:MVX9"/>
    <mergeCell ref="MVY9:MWD9"/>
    <mergeCell ref="MWE9:MWJ9"/>
    <mergeCell ref="MUC9:MUH9"/>
    <mergeCell ref="MUI9:MUN9"/>
    <mergeCell ref="MUO9:MUT9"/>
    <mergeCell ref="MUU9:MUZ9"/>
    <mergeCell ref="MVA9:MVF9"/>
    <mergeCell ref="MSY9:MTD9"/>
    <mergeCell ref="MTE9:MTJ9"/>
    <mergeCell ref="MTK9:MTP9"/>
    <mergeCell ref="MTQ9:MTV9"/>
    <mergeCell ref="MTW9:MUB9"/>
    <mergeCell ref="MRU9:MRZ9"/>
    <mergeCell ref="MSA9:MSF9"/>
    <mergeCell ref="MSG9:MSL9"/>
    <mergeCell ref="MSM9:MSR9"/>
    <mergeCell ref="MSS9:MSX9"/>
    <mergeCell ref="MQQ9:MQV9"/>
    <mergeCell ref="MQW9:MRB9"/>
    <mergeCell ref="MRC9:MRH9"/>
    <mergeCell ref="MRI9:MRN9"/>
    <mergeCell ref="MRO9:MRT9"/>
    <mergeCell ref="MPM9:MPR9"/>
    <mergeCell ref="MPS9:MPX9"/>
    <mergeCell ref="MPY9:MQD9"/>
    <mergeCell ref="MQE9:MQJ9"/>
    <mergeCell ref="MQK9:MQP9"/>
    <mergeCell ref="MOI9:MON9"/>
    <mergeCell ref="MOO9:MOT9"/>
    <mergeCell ref="MOU9:MOZ9"/>
    <mergeCell ref="MPA9:MPF9"/>
    <mergeCell ref="MPG9:MPL9"/>
    <mergeCell ref="MNE9:MNJ9"/>
    <mergeCell ref="MNK9:MNP9"/>
    <mergeCell ref="MNQ9:MNV9"/>
    <mergeCell ref="MNW9:MOB9"/>
    <mergeCell ref="MOC9:MOH9"/>
    <mergeCell ref="MMA9:MMF9"/>
    <mergeCell ref="MMG9:MML9"/>
    <mergeCell ref="MMM9:MMR9"/>
    <mergeCell ref="MMS9:MMX9"/>
    <mergeCell ref="MMY9:MND9"/>
    <mergeCell ref="MKW9:MLB9"/>
    <mergeCell ref="MLC9:MLH9"/>
    <mergeCell ref="MLI9:MLN9"/>
    <mergeCell ref="MLO9:MLT9"/>
    <mergeCell ref="MLU9:MLZ9"/>
    <mergeCell ref="MJS9:MJX9"/>
    <mergeCell ref="MJY9:MKD9"/>
    <mergeCell ref="MKE9:MKJ9"/>
    <mergeCell ref="MKK9:MKP9"/>
    <mergeCell ref="MKQ9:MKV9"/>
    <mergeCell ref="MIO9:MIT9"/>
    <mergeCell ref="MIU9:MIZ9"/>
    <mergeCell ref="MJA9:MJF9"/>
    <mergeCell ref="MJG9:MJL9"/>
    <mergeCell ref="MJM9:MJR9"/>
    <mergeCell ref="MHK9:MHP9"/>
    <mergeCell ref="MHQ9:MHV9"/>
    <mergeCell ref="MHW9:MIB9"/>
    <mergeCell ref="MIC9:MIH9"/>
    <mergeCell ref="MII9:MIN9"/>
    <mergeCell ref="MGG9:MGL9"/>
    <mergeCell ref="MGM9:MGR9"/>
    <mergeCell ref="MGS9:MGX9"/>
    <mergeCell ref="MGY9:MHD9"/>
    <mergeCell ref="MHE9:MHJ9"/>
    <mergeCell ref="MFC9:MFH9"/>
    <mergeCell ref="MFI9:MFN9"/>
    <mergeCell ref="MFO9:MFT9"/>
    <mergeCell ref="MFU9:MFZ9"/>
    <mergeCell ref="MGA9:MGF9"/>
    <mergeCell ref="MDY9:MED9"/>
    <mergeCell ref="MEE9:MEJ9"/>
    <mergeCell ref="MEK9:MEP9"/>
    <mergeCell ref="MEQ9:MEV9"/>
    <mergeCell ref="MEW9:MFB9"/>
    <mergeCell ref="MCU9:MCZ9"/>
    <mergeCell ref="MDA9:MDF9"/>
    <mergeCell ref="MDG9:MDL9"/>
    <mergeCell ref="MDM9:MDR9"/>
    <mergeCell ref="MDS9:MDX9"/>
    <mergeCell ref="MBQ9:MBV9"/>
    <mergeCell ref="MBW9:MCB9"/>
    <mergeCell ref="MCC9:MCH9"/>
    <mergeCell ref="MCI9:MCN9"/>
    <mergeCell ref="MCO9:MCT9"/>
    <mergeCell ref="MAM9:MAR9"/>
    <mergeCell ref="MAS9:MAX9"/>
    <mergeCell ref="MAY9:MBD9"/>
    <mergeCell ref="MBE9:MBJ9"/>
    <mergeCell ref="MBK9:MBP9"/>
    <mergeCell ref="LZI9:LZN9"/>
    <mergeCell ref="LZO9:LZT9"/>
    <mergeCell ref="LZU9:LZZ9"/>
    <mergeCell ref="MAA9:MAF9"/>
    <mergeCell ref="MAG9:MAL9"/>
    <mergeCell ref="LYE9:LYJ9"/>
    <mergeCell ref="LYK9:LYP9"/>
    <mergeCell ref="LYQ9:LYV9"/>
    <mergeCell ref="LYW9:LZB9"/>
    <mergeCell ref="LZC9:LZH9"/>
    <mergeCell ref="LXA9:LXF9"/>
    <mergeCell ref="LXG9:LXL9"/>
    <mergeCell ref="LXM9:LXR9"/>
    <mergeCell ref="LXS9:LXX9"/>
    <mergeCell ref="LXY9:LYD9"/>
    <mergeCell ref="LVW9:LWB9"/>
    <mergeCell ref="LWC9:LWH9"/>
    <mergeCell ref="LWI9:LWN9"/>
    <mergeCell ref="LWO9:LWT9"/>
    <mergeCell ref="LWU9:LWZ9"/>
    <mergeCell ref="LUS9:LUX9"/>
    <mergeCell ref="LUY9:LVD9"/>
    <mergeCell ref="LVE9:LVJ9"/>
    <mergeCell ref="LVK9:LVP9"/>
    <mergeCell ref="LVQ9:LVV9"/>
    <mergeCell ref="LTO9:LTT9"/>
    <mergeCell ref="LTU9:LTZ9"/>
    <mergeCell ref="LUA9:LUF9"/>
    <mergeCell ref="LUG9:LUL9"/>
    <mergeCell ref="LUM9:LUR9"/>
    <mergeCell ref="LSK9:LSP9"/>
    <mergeCell ref="LSQ9:LSV9"/>
    <mergeCell ref="LSW9:LTB9"/>
    <mergeCell ref="LTC9:LTH9"/>
    <mergeCell ref="LTI9:LTN9"/>
    <mergeCell ref="LRG9:LRL9"/>
    <mergeCell ref="LRM9:LRR9"/>
    <mergeCell ref="LRS9:LRX9"/>
    <mergeCell ref="LRY9:LSD9"/>
    <mergeCell ref="LSE9:LSJ9"/>
    <mergeCell ref="LQC9:LQH9"/>
    <mergeCell ref="LQI9:LQN9"/>
    <mergeCell ref="LQO9:LQT9"/>
    <mergeCell ref="LQU9:LQZ9"/>
    <mergeCell ref="LRA9:LRF9"/>
    <mergeCell ref="LOY9:LPD9"/>
    <mergeCell ref="LPE9:LPJ9"/>
    <mergeCell ref="LPK9:LPP9"/>
    <mergeCell ref="LPQ9:LPV9"/>
    <mergeCell ref="LPW9:LQB9"/>
    <mergeCell ref="LNU9:LNZ9"/>
    <mergeCell ref="LOA9:LOF9"/>
    <mergeCell ref="LOG9:LOL9"/>
    <mergeCell ref="LOM9:LOR9"/>
    <mergeCell ref="LOS9:LOX9"/>
    <mergeCell ref="LMQ9:LMV9"/>
    <mergeCell ref="LMW9:LNB9"/>
    <mergeCell ref="LNC9:LNH9"/>
    <mergeCell ref="LNI9:LNN9"/>
    <mergeCell ref="LNO9:LNT9"/>
    <mergeCell ref="LLM9:LLR9"/>
    <mergeCell ref="LLS9:LLX9"/>
    <mergeCell ref="LLY9:LMD9"/>
    <mergeCell ref="LME9:LMJ9"/>
    <mergeCell ref="LMK9:LMP9"/>
    <mergeCell ref="LKI9:LKN9"/>
    <mergeCell ref="LKO9:LKT9"/>
    <mergeCell ref="LKU9:LKZ9"/>
    <mergeCell ref="LLA9:LLF9"/>
    <mergeCell ref="LLG9:LLL9"/>
    <mergeCell ref="LJE9:LJJ9"/>
    <mergeCell ref="LJK9:LJP9"/>
    <mergeCell ref="LJQ9:LJV9"/>
    <mergeCell ref="LJW9:LKB9"/>
    <mergeCell ref="LKC9:LKH9"/>
    <mergeCell ref="LIA9:LIF9"/>
    <mergeCell ref="LIG9:LIL9"/>
    <mergeCell ref="LIM9:LIR9"/>
    <mergeCell ref="LIS9:LIX9"/>
    <mergeCell ref="LIY9:LJD9"/>
    <mergeCell ref="LGW9:LHB9"/>
    <mergeCell ref="LHC9:LHH9"/>
    <mergeCell ref="LHI9:LHN9"/>
    <mergeCell ref="LHO9:LHT9"/>
    <mergeCell ref="LHU9:LHZ9"/>
    <mergeCell ref="LFS9:LFX9"/>
    <mergeCell ref="LFY9:LGD9"/>
    <mergeCell ref="LGE9:LGJ9"/>
    <mergeCell ref="LGK9:LGP9"/>
    <mergeCell ref="LGQ9:LGV9"/>
    <mergeCell ref="LEO9:LET9"/>
    <mergeCell ref="LEU9:LEZ9"/>
    <mergeCell ref="LFA9:LFF9"/>
    <mergeCell ref="LFG9:LFL9"/>
    <mergeCell ref="LFM9:LFR9"/>
    <mergeCell ref="LDK9:LDP9"/>
    <mergeCell ref="LDQ9:LDV9"/>
    <mergeCell ref="LDW9:LEB9"/>
    <mergeCell ref="LEC9:LEH9"/>
    <mergeCell ref="LEI9:LEN9"/>
    <mergeCell ref="LCG9:LCL9"/>
    <mergeCell ref="LCM9:LCR9"/>
    <mergeCell ref="LCS9:LCX9"/>
    <mergeCell ref="LCY9:LDD9"/>
    <mergeCell ref="LDE9:LDJ9"/>
    <mergeCell ref="LBC9:LBH9"/>
    <mergeCell ref="LBI9:LBN9"/>
    <mergeCell ref="LBO9:LBT9"/>
    <mergeCell ref="LBU9:LBZ9"/>
    <mergeCell ref="LCA9:LCF9"/>
    <mergeCell ref="KZY9:LAD9"/>
    <mergeCell ref="LAE9:LAJ9"/>
    <mergeCell ref="LAK9:LAP9"/>
    <mergeCell ref="LAQ9:LAV9"/>
    <mergeCell ref="LAW9:LBB9"/>
    <mergeCell ref="KYU9:KYZ9"/>
    <mergeCell ref="KZA9:KZF9"/>
    <mergeCell ref="KZG9:KZL9"/>
    <mergeCell ref="KZM9:KZR9"/>
    <mergeCell ref="KZS9:KZX9"/>
    <mergeCell ref="KXQ9:KXV9"/>
    <mergeCell ref="KXW9:KYB9"/>
    <mergeCell ref="KYC9:KYH9"/>
    <mergeCell ref="KYI9:KYN9"/>
    <mergeCell ref="KYO9:KYT9"/>
    <mergeCell ref="KWM9:KWR9"/>
    <mergeCell ref="KWS9:KWX9"/>
    <mergeCell ref="KWY9:KXD9"/>
    <mergeCell ref="KXE9:KXJ9"/>
    <mergeCell ref="KXK9:KXP9"/>
    <mergeCell ref="KVI9:KVN9"/>
    <mergeCell ref="KVO9:KVT9"/>
    <mergeCell ref="KVU9:KVZ9"/>
    <mergeCell ref="KWA9:KWF9"/>
    <mergeCell ref="KWG9:KWL9"/>
    <mergeCell ref="KUE9:KUJ9"/>
    <mergeCell ref="KUK9:KUP9"/>
    <mergeCell ref="KUQ9:KUV9"/>
    <mergeCell ref="KUW9:KVB9"/>
    <mergeCell ref="KVC9:KVH9"/>
    <mergeCell ref="KTA9:KTF9"/>
    <mergeCell ref="KTG9:KTL9"/>
    <mergeCell ref="KTM9:KTR9"/>
    <mergeCell ref="KTS9:KTX9"/>
    <mergeCell ref="KTY9:KUD9"/>
    <mergeCell ref="KRW9:KSB9"/>
    <mergeCell ref="KSC9:KSH9"/>
    <mergeCell ref="KSI9:KSN9"/>
    <mergeCell ref="KSO9:KST9"/>
    <mergeCell ref="KSU9:KSZ9"/>
    <mergeCell ref="KQS9:KQX9"/>
    <mergeCell ref="KQY9:KRD9"/>
    <mergeCell ref="KRE9:KRJ9"/>
    <mergeCell ref="KRK9:KRP9"/>
    <mergeCell ref="KRQ9:KRV9"/>
    <mergeCell ref="KPO9:KPT9"/>
    <mergeCell ref="KPU9:KPZ9"/>
    <mergeCell ref="KQA9:KQF9"/>
    <mergeCell ref="KQG9:KQL9"/>
    <mergeCell ref="KQM9:KQR9"/>
    <mergeCell ref="KOK9:KOP9"/>
    <mergeCell ref="KOQ9:KOV9"/>
    <mergeCell ref="KOW9:KPB9"/>
    <mergeCell ref="KPC9:KPH9"/>
    <mergeCell ref="KPI9:KPN9"/>
    <mergeCell ref="KNG9:KNL9"/>
    <mergeCell ref="KNM9:KNR9"/>
    <mergeCell ref="KNS9:KNX9"/>
    <mergeCell ref="KNY9:KOD9"/>
    <mergeCell ref="KOE9:KOJ9"/>
    <mergeCell ref="KMC9:KMH9"/>
    <mergeCell ref="KMI9:KMN9"/>
    <mergeCell ref="KMO9:KMT9"/>
    <mergeCell ref="KMU9:KMZ9"/>
    <mergeCell ref="KNA9:KNF9"/>
    <mergeCell ref="KKY9:KLD9"/>
    <mergeCell ref="KLE9:KLJ9"/>
    <mergeCell ref="KLK9:KLP9"/>
    <mergeCell ref="KLQ9:KLV9"/>
    <mergeCell ref="KLW9:KMB9"/>
    <mergeCell ref="KJU9:KJZ9"/>
    <mergeCell ref="KKA9:KKF9"/>
    <mergeCell ref="KKG9:KKL9"/>
    <mergeCell ref="KKM9:KKR9"/>
    <mergeCell ref="KKS9:KKX9"/>
    <mergeCell ref="KIQ9:KIV9"/>
    <mergeCell ref="KIW9:KJB9"/>
    <mergeCell ref="KJC9:KJH9"/>
    <mergeCell ref="KJI9:KJN9"/>
    <mergeCell ref="KJO9:KJT9"/>
    <mergeCell ref="KHM9:KHR9"/>
    <mergeCell ref="KHS9:KHX9"/>
    <mergeCell ref="KHY9:KID9"/>
    <mergeCell ref="KIE9:KIJ9"/>
    <mergeCell ref="KIK9:KIP9"/>
    <mergeCell ref="KGI9:KGN9"/>
    <mergeCell ref="KGO9:KGT9"/>
    <mergeCell ref="KGU9:KGZ9"/>
    <mergeCell ref="KHA9:KHF9"/>
    <mergeCell ref="KHG9:KHL9"/>
    <mergeCell ref="KFE9:KFJ9"/>
    <mergeCell ref="KFK9:KFP9"/>
    <mergeCell ref="KFQ9:KFV9"/>
    <mergeCell ref="KFW9:KGB9"/>
    <mergeCell ref="KGC9:KGH9"/>
    <mergeCell ref="KEA9:KEF9"/>
    <mergeCell ref="KEG9:KEL9"/>
    <mergeCell ref="KEM9:KER9"/>
    <mergeCell ref="KES9:KEX9"/>
    <mergeCell ref="KEY9:KFD9"/>
    <mergeCell ref="KCW9:KDB9"/>
    <mergeCell ref="KDC9:KDH9"/>
    <mergeCell ref="KDI9:KDN9"/>
    <mergeCell ref="KDO9:KDT9"/>
    <mergeCell ref="KDU9:KDZ9"/>
    <mergeCell ref="KBS9:KBX9"/>
    <mergeCell ref="KBY9:KCD9"/>
    <mergeCell ref="KCE9:KCJ9"/>
    <mergeCell ref="KCK9:KCP9"/>
    <mergeCell ref="KCQ9:KCV9"/>
    <mergeCell ref="KAO9:KAT9"/>
    <mergeCell ref="KAU9:KAZ9"/>
    <mergeCell ref="KBA9:KBF9"/>
    <mergeCell ref="KBG9:KBL9"/>
    <mergeCell ref="KBM9:KBR9"/>
    <mergeCell ref="JZK9:JZP9"/>
    <mergeCell ref="JZQ9:JZV9"/>
    <mergeCell ref="JZW9:KAB9"/>
    <mergeCell ref="KAC9:KAH9"/>
    <mergeCell ref="KAI9:KAN9"/>
    <mergeCell ref="JYG9:JYL9"/>
    <mergeCell ref="JYM9:JYR9"/>
    <mergeCell ref="JYS9:JYX9"/>
    <mergeCell ref="JYY9:JZD9"/>
    <mergeCell ref="JZE9:JZJ9"/>
    <mergeCell ref="JXC9:JXH9"/>
    <mergeCell ref="JXI9:JXN9"/>
    <mergeCell ref="JXO9:JXT9"/>
    <mergeCell ref="JXU9:JXZ9"/>
    <mergeCell ref="JYA9:JYF9"/>
    <mergeCell ref="JVY9:JWD9"/>
    <mergeCell ref="JWE9:JWJ9"/>
    <mergeCell ref="JWK9:JWP9"/>
    <mergeCell ref="JWQ9:JWV9"/>
    <mergeCell ref="JWW9:JXB9"/>
    <mergeCell ref="JUU9:JUZ9"/>
    <mergeCell ref="JVA9:JVF9"/>
    <mergeCell ref="JVG9:JVL9"/>
    <mergeCell ref="JVM9:JVR9"/>
    <mergeCell ref="JVS9:JVX9"/>
    <mergeCell ref="JTQ9:JTV9"/>
    <mergeCell ref="JTW9:JUB9"/>
    <mergeCell ref="JUC9:JUH9"/>
    <mergeCell ref="JUI9:JUN9"/>
    <mergeCell ref="JUO9:JUT9"/>
    <mergeCell ref="JSM9:JSR9"/>
    <mergeCell ref="JSS9:JSX9"/>
    <mergeCell ref="JSY9:JTD9"/>
    <mergeCell ref="JTE9:JTJ9"/>
    <mergeCell ref="JTK9:JTP9"/>
    <mergeCell ref="JRI9:JRN9"/>
    <mergeCell ref="JRO9:JRT9"/>
    <mergeCell ref="JRU9:JRZ9"/>
    <mergeCell ref="JSA9:JSF9"/>
    <mergeCell ref="JSG9:JSL9"/>
    <mergeCell ref="JQE9:JQJ9"/>
    <mergeCell ref="JQK9:JQP9"/>
    <mergeCell ref="JQQ9:JQV9"/>
    <mergeCell ref="JQW9:JRB9"/>
    <mergeCell ref="JRC9:JRH9"/>
    <mergeCell ref="JPA9:JPF9"/>
    <mergeCell ref="JPG9:JPL9"/>
    <mergeCell ref="JPM9:JPR9"/>
    <mergeCell ref="JPS9:JPX9"/>
    <mergeCell ref="JPY9:JQD9"/>
    <mergeCell ref="JNW9:JOB9"/>
    <mergeCell ref="JOC9:JOH9"/>
    <mergeCell ref="JOI9:JON9"/>
    <mergeCell ref="JOO9:JOT9"/>
    <mergeCell ref="JOU9:JOZ9"/>
    <mergeCell ref="JMS9:JMX9"/>
    <mergeCell ref="JMY9:JND9"/>
    <mergeCell ref="JNE9:JNJ9"/>
    <mergeCell ref="JNK9:JNP9"/>
    <mergeCell ref="JNQ9:JNV9"/>
    <mergeCell ref="JLO9:JLT9"/>
    <mergeCell ref="JLU9:JLZ9"/>
    <mergeCell ref="JMA9:JMF9"/>
    <mergeCell ref="JMG9:JML9"/>
    <mergeCell ref="JMM9:JMR9"/>
    <mergeCell ref="JKK9:JKP9"/>
    <mergeCell ref="JKQ9:JKV9"/>
    <mergeCell ref="JKW9:JLB9"/>
    <mergeCell ref="JLC9:JLH9"/>
    <mergeCell ref="JLI9:JLN9"/>
    <mergeCell ref="JJG9:JJL9"/>
    <mergeCell ref="JJM9:JJR9"/>
    <mergeCell ref="JJS9:JJX9"/>
    <mergeCell ref="JJY9:JKD9"/>
    <mergeCell ref="JKE9:JKJ9"/>
    <mergeCell ref="JIC9:JIH9"/>
    <mergeCell ref="JII9:JIN9"/>
    <mergeCell ref="JIO9:JIT9"/>
    <mergeCell ref="JIU9:JIZ9"/>
    <mergeCell ref="JJA9:JJF9"/>
    <mergeCell ref="JGY9:JHD9"/>
    <mergeCell ref="JHE9:JHJ9"/>
    <mergeCell ref="JHK9:JHP9"/>
    <mergeCell ref="JHQ9:JHV9"/>
    <mergeCell ref="JHW9:JIB9"/>
    <mergeCell ref="JFU9:JFZ9"/>
    <mergeCell ref="JGA9:JGF9"/>
    <mergeCell ref="JGG9:JGL9"/>
    <mergeCell ref="JGM9:JGR9"/>
    <mergeCell ref="JGS9:JGX9"/>
    <mergeCell ref="JEQ9:JEV9"/>
    <mergeCell ref="JEW9:JFB9"/>
    <mergeCell ref="JFC9:JFH9"/>
    <mergeCell ref="JFI9:JFN9"/>
    <mergeCell ref="JFO9:JFT9"/>
    <mergeCell ref="JDM9:JDR9"/>
    <mergeCell ref="JDS9:JDX9"/>
    <mergeCell ref="JDY9:JED9"/>
    <mergeCell ref="JEE9:JEJ9"/>
    <mergeCell ref="JEK9:JEP9"/>
    <mergeCell ref="JCI9:JCN9"/>
    <mergeCell ref="JCO9:JCT9"/>
    <mergeCell ref="JCU9:JCZ9"/>
    <mergeCell ref="JDA9:JDF9"/>
    <mergeCell ref="JDG9:JDL9"/>
    <mergeCell ref="JBE9:JBJ9"/>
    <mergeCell ref="JBK9:JBP9"/>
    <mergeCell ref="JBQ9:JBV9"/>
    <mergeCell ref="JBW9:JCB9"/>
    <mergeCell ref="JCC9:JCH9"/>
    <mergeCell ref="JAA9:JAF9"/>
    <mergeCell ref="JAG9:JAL9"/>
    <mergeCell ref="JAM9:JAR9"/>
    <mergeCell ref="JAS9:JAX9"/>
    <mergeCell ref="JAY9:JBD9"/>
    <mergeCell ref="IYW9:IZB9"/>
    <mergeCell ref="IZC9:IZH9"/>
    <mergeCell ref="IZI9:IZN9"/>
    <mergeCell ref="IZO9:IZT9"/>
    <mergeCell ref="IZU9:IZZ9"/>
    <mergeCell ref="IXS9:IXX9"/>
    <mergeCell ref="IXY9:IYD9"/>
    <mergeCell ref="IYE9:IYJ9"/>
    <mergeCell ref="IYK9:IYP9"/>
    <mergeCell ref="IYQ9:IYV9"/>
    <mergeCell ref="IWO9:IWT9"/>
    <mergeCell ref="IWU9:IWZ9"/>
    <mergeCell ref="IXA9:IXF9"/>
    <mergeCell ref="IXG9:IXL9"/>
    <mergeCell ref="IXM9:IXR9"/>
    <mergeCell ref="IVK9:IVP9"/>
    <mergeCell ref="IVQ9:IVV9"/>
    <mergeCell ref="IVW9:IWB9"/>
    <mergeCell ref="IWC9:IWH9"/>
    <mergeCell ref="IWI9:IWN9"/>
    <mergeCell ref="IUG9:IUL9"/>
    <mergeCell ref="IUM9:IUR9"/>
    <mergeCell ref="IUS9:IUX9"/>
    <mergeCell ref="IUY9:IVD9"/>
    <mergeCell ref="IVE9:IVJ9"/>
    <mergeCell ref="ITC9:ITH9"/>
    <mergeCell ref="ITI9:ITN9"/>
    <mergeCell ref="ITO9:ITT9"/>
    <mergeCell ref="ITU9:ITZ9"/>
    <mergeCell ref="IUA9:IUF9"/>
    <mergeCell ref="IRY9:ISD9"/>
    <mergeCell ref="ISE9:ISJ9"/>
    <mergeCell ref="ISK9:ISP9"/>
    <mergeCell ref="ISQ9:ISV9"/>
    <mergeCell ref="ISW9:ITB9"/>
    <mergeCell ref="IQU9:IQZ9"/>
    <mergeCell ref="IRA9:IRF9"/>
    <mergeCell ref="IRG9:IRL9"/>
    <mergeCell ref="IRM9:IRR9"/>
    <mergeCell ref="IRS9:IRX9"/>
    <mergeCell ref="IPQ9:IPV9"/>
    <mergeCell ref="IPW9:IQB9"/>
    <mergeCell ref="IQC9:IQH9"/>
    <mergeCell ref="IQI9:IQN9"/>
    <mergeCell ref="IQO9:IQT9"/>
    <mergeCell ref="IOM9:IOR9"/>
    <mergeCell ref="IOS9:IOX9"/>
    <mergeCell ref="IOY9:IPD9"/>
    <mergeCell ref="IPE9:IPJ9"/>
    <mergeCell ref="IPK9:IPP9"/>
    <mergeCell ref="INI9:INN9"/>
    <mergeCell ref="INO9:INT9"/>
    <mergeCell ref="INU9:INZ9"/>
    <mergeCell ref="IOA9:IOF9"/>
    <mergeCell ref="IOG9:IOL9"/>
    <mergeCell ref="IME9:IMJ9"/>
    <mergeCell ref="IMK9:IMP9"/>
    <mergeCell ref="IMQ9:IMV9"/>
    <mergeCell ref="IMW9:INB9"/>
    <mergeCell ref="INC9:INH9"/>
    <mergeCell ref="ILA9:ILF9"/>
    <mergeCell ref="ILG9:ILL9"/>
    <mergeCell ref="ILM9:ILR9"/>
    <mergeCell ref="ILS9:ILX9"/>
    <mergeCell ref="ILY9:IMD9"/>
    <mergeCell ref="IJW9:IKB9"/>
    <mergeCell ref="IKC9:IKH9"/>
    <mergeCell ref="IKI9:IKN9"/>
    <mergeCell ref="IKO9:IKT9"/>
    <mergeCell ref="IKU9:IKZ9"/>
    <mergeCell ref="IIS9:IIX9"/>
    <mergeCell ref="IIY9:IJD9"/>
    <mergeCell ref="IJE9:IJJ9"/>
    <mergeCell ref="IJK9:IJP9"/>
    <mergeCell ref="IJQ9:IJV9"/>
    <mergeCell ref="IHO9:IHT9"/>
    <mergeCell ref="IHU9:IHZ9"/>
    <mergeCell ref="IIA9:IIF9"/>
    <mergeCell ref="IIG9:IIL9"/>
    <mergeCell ref="IIM9:IIR9"/>
    <mergeCell ref="IGK9:IGP9"/>
    <mergeCell ref="IGQ9:IGV9"/>
    <mergeCell ref="IGW9:IHB9"/>
    <mergeCell ref="IHC9:IHH9"/>
    <mergeCell ref="IHI9:IHN9"/>
    <mergeCell ref="IFG9:IFL9"/>
    <mergeCell ref="IFM9:IFR9"/>
    <mergeCell ref="IFS9:IFX9"/>
    <mergeCell ref="IFY9:IGD9"/>
    <mergeCell ref="IGE9:IGJ9"/>
    <mergeCell ref="IEC9:IEH9"/>
    <mergeCell ref="IEI9:IEN9"/>
    <mergeCell ref="IEO9:IET9"/>
    <mergeCell ref="IEU9:IEZ9"/>
    <mergeCell ref="IFA9:IFF9"/>
    <mergeCell ref="ICY9:IDD9"/>
    <mergeCell ref="IDE9:IDJ9"/>
    <mergeCell ref="IDK9:IDP9"/>
    <mergeCell ref="IDQ9:IDV9"/>
    <mergeCell ref="IDW9:IEB9"/>
    <mergeCell ref="IBU9:IBZ9"/>
    <mergeCell ref="ICA9:ICF9"/>
    <mergeCell ref="ICG9:ICL9"/>
    <mergeCell ref="ICM9:ICR9"/>
    <mergeCell ref="ICS9:ICX9"/>
    <mergeCell ref="IAQ9:IAV9"/>
    <mergeCell ref="IAW9:IBB9"/>
    <mergeCell ref="IBC9:IBH9"/>
    <mergeCell ref="IBI9:IBN9"/>
    <mergeCell ref="IBO9:IBT9"/>
    <mergeCell ref="HZM9:HZR9"/>
    <mergeCell ref="HZS9:HZX9"/>
    <mergeCell ref="HZY9:IAD9"/>
    <mergeCell ref="IAE9:IAJ9"/>
    <mergeCell ref="IAK9:IAP9"/>
    <mergeCell ref="HYI9:HYN9"/>
    <mergeCell ref="HYO9:HYT9"/>
    <mergeCell ref="HYU9:HYZ9"/>
    <mergeCell ref="HZA9:HZF9"/>
    <mergeCell ref="HZG9:HZL9"/>
    <mergeCell ref="HXE9:HXJ9"/>
    <mergeCell ref="HXK9:HXP9"/>
    <mergeCell ref="HXQ9:HXV9"/>
    <mergeCell ref="HXW9:HYB9"/>
    <mergeCell ref="HYC9:HYH9"/>
    <mergeCell ref="HWA9:HWF9"/>
    <mergeCell ref="HWG9:HWL9"/>
    <mergeCell ref="HWM9:HWR9"/>
    <mergeCell ref="HWS9:HWX9"/>
    <mergeCell ref="HWY9:HXD9"/>
    <mergeCell ref="HUW9:HVB9"/>
    <mergeCell ref="HVC9:HVH9"/>
    <mergeCell ref="HVI9:HVN9"/>
    <mergeCell ref="HVO9:HVT9"/>
    <mergeCell ref="HVU9:HVZ9"/>
    <mergeCell ref="HTS9:HTX9"/>
    <mergeCell ref="HTY9:HUD9"/>
    <mergeCell ref="HUE9:HUJ9"/>
    <mergeCell ref="HUK9:HUP9"/>
    <mergeCell ref="HUQ9:HUV9"/>
    <mergeCell ref="HSO9:HST9"/>
    <mergeCell ref="HSU9:HSZ9"/>
    <mergeCell ref="HTA9:HTF9"/>
    <mergeCell ref="HTG9:HTL9"/>
    <mergeCell ref="HTM9:HTR9"/>
    <mergeCell ref="HRK9:HRP9"/>
    <mergeCell ref="HRQ9:HRV9"/>
    <mergeCell ref="HRW9:HSB9"/>
    <mergeCell ref="HSC9:HSH9"/>
    <mergeCell ref="HSI9:HSN9"/>
    <mergeCell ref="HQG9:HQL9"/>
    <mergeCell ref="HQM9:HQR9"/>
    <mergeCell ref="HQS9:HQX9"/>
    <mergeCell ref="HQY9:HRD9"/>
    <mergeCell ref="HRE9:HRJ9"/>
    <mergeCell ref="HPC9:HPH9"/>
    <mergeCell ref="HPI9:HPN9"/>
    <mergeCell ref="HPO9:HPT9"/>
    <mergeCell ref="HPU9:HPZ9"/>
    <mergeCell ref="HQA9:HQF9"/>
    <mergeCell ref="HNY9:HOD9"/>
    <mergeCell ref="HOE9:HOJ9"/>
    <mergeCell ref="HOK9:HOP9"/>
    <mergeCell ref="HOQ9:HOV9"/>
    <mergeCell ref="HOW9:HPB9"/>
    <mergeCell ref="HMU9:HMZ9"/>
    <mergeCell ref="HNA9:HNF9"/>
    <mergeCell ref="HNG9:HNL9"/>
    <mergeCell ref="HNM9:HNR9"/>
    <mergeCell ref="HNS9:HNX9"/>
    <mergeCell ref="HLQ9:HLV9"/>
    <mergeCell ref="HLW9:HMB9"/>
    <mergeCell ref="HMC9:HMH9"/>
    <mergeCell ref="HMI9:HMN9"/>
    <mergeCell ref="HMO9:HMT9"/>
    <mergeCell ref="HKM9:HKR9"/>
    <mergeCell ref="HKS9:HKX9"/>
    <mergeCell ref="HKY9:HLD9"/>
    <mergeCell ref="HLE9:HLJ9"/>
    <mergeCell ref="HLK9:HLP9"/>
    <mergeCell ref="HJI9:HJN9"/>
    <mergeCell ref="HJO9:HJT9"/>
    <mergeCell ref="HJU9:HJZ9"/>
    <mergeCell ref="HKA9:HKF9"/>
    <mergeCell ref="HKG9:HKL9"/>
    <mergeCell ref="HIE9:HIJ9"/>
    <mergeCell ref="HIK9:HIP9"/>
    <mergeCell ref="HIQ9:HIV9"/>
    <mergeCell ref="HIW9:HJB9"/>
    <mergeCell ref="HJC9:HJH9"/>
    <mergeCell ref="HHA9:HHF9"/>
    <mergeCell ref="HHG9:HHL9"/>
    <mergeCell ref="HHM9:HHR9"/>
    <mergeCell ref="HHS9:HHX9"/>
    <mergeCell ref="HHY9:HID9"/>
    <mergeCell ref="HFW9:HGB9"/>
    <mergeCell ref="HGC9:HGH9"/>
    <mergeCell ref="HGI9:HGN9"/>
    <mergeCell ref="HGO9:HGT9"/>
    <mergeCell ref="HGU9:HGZ9"/>
    <mergeCell ref="HES9:HEX9"/>
    <mergeCell ref="HEY9:HFD9"/>
    <mergeCell ref="HFE9:HFJ9"/>
    <mergeCell ref="HFK9:HFP9"/>
    <mergeCell ref="HFQ9:HFV9"/>
    <mergeCell ref="HDO9:HDT9"/>
    <mergeCell ref="HDU9:HDZ9"/>
    <mergeCell ref="HEA9:HEF9"/>
    <mergeCell ref="HEG9:HEL9"/>
    <mergeCell ref="HEM9:HER9"/>
    <mergeCell ref="HCK9:HCP9"/>
    <mergeCell ref="HCQ9:HCV9"/>
    <mergeCell ref="HCW9:HDB9"/>
    <mergeCell ref="HDC9:HDH9"/>
    <mergeCell ref="HDI9:HDN9"/>
    <mergeCell ref="HBG9:HBL9"/>
    <mergeCell ref="HBM9:HBR9"/>
    <mergeCell ref="HBS9:HBX9"/>
    <mergeCell ref="HBY9:HCD9"/>
    <mergeCell ref="HCE9:HCJ9"/>
    <mergeCell ref="HAC9:HAH9"/>
    <mergeCell ref="HAI9:HAN9"/>
    <mergeCell ref="HAO9:HAT9"/>
    <mergeCell ref="HAU9:HAZ9"/>
    <mergeCell ref="HBA9:HBF9"/>
    <mergeCell ref="GYY9:GZD9"/>
    <mergeCell ref="GZE9:GZJ9"/>
    <mergeCell ref="GZK9:GZP9"/>
    <mergeCell ref="GZQ9:GZV9"/>
    <mergeCell ref="GZW9:HAB9"/>
    <mergeCell ref="GXU9:GXZ9"/>
    <mergeCell ref="GYA9:GYF9"/>
    <mergeCell ref="GYG9:GYL9"/>
    <mergeCell ref="GYM9:GYR9"/>
    <mergeCell ref="GYS9:GYX9"/>
    <mergeCell ref="GWQ9:GWV9"/>
    <mergeCell ref="GWW9:GXB9"/>
    <mergeCell ref="GXC9:GXH9"/>
    <mergeCell ref="GXI9:GXN9"/>
    <mergeCell ref="GXO9:GXT9"/>
    <mergeCell ref="GVM9:GVR9"/>
    <mergeCell ref="GVS9:GVX9"/>
    <mergeCell ref="GVY9:GWD9"/>
    <mergeCell ref="GWE9:GWJ9"/>
    <mergeCell ref="GWK9:GWP9"/>
    <mergeCell ref="GUI9:GUN9"/>
    <mergeCell ref="GUO9:GUT9"/>
    <mergeCell ref="GUU9:GUZ9"/>
    <mergeCell ref="GVA9:GVF9"/>
    <mergeCell ref="GVG9:GVL9"/>
    <mergeCell ref="GTE9:GTJ9"/>
    <mergeCell ref="GTK9:GTP9"/>
    <mergeCell ref="GTQ9:GTV9"/>
    <mergeCell ref="GTW9:GUB9"/>
    <mergeCell ref="GUC9:GUH9"/>
    <mergeCell ref="GSA9:GSF9"/>
    <mergeCell ref="GSG9:GSL9"/>
    <mergeCell ref="GSM9:GSR9"/>
    <mergeCell ref="GSS9:GSX9"/>
    <mergeCell ref="GSY9:GTD9"/>
    <mergeCell ref="GQW9:GRB9"/>
    <mergeCell ref="GRC9:GRH9"/>
    <mergeCell ref="GRI9:GRN9"/>
    <mergeCell ref="GRO9:GRT9"/>
    <mergeCell ref="GRU9:GRZ9"/>
    <mergeCell ref="GPS9:GPX9"/>
    <mergeCell ref="GPY9:GQD9"/>
    <mergeCell ref="GQE9:GQJ9"/>
    <mergeCell ref="GQK9:GQP9"/>
    <mergeCell ref="GQQ9:GQV9"/>
    <mergeCell ref="GOO9:GOT9"/>
    <mergeCell ref="GOU9:GOZ9"/>
    <mergeCell ref="GPA9:GPF9"/>
    <mergeCell ref="GPG9:GPL9"/>
    <mergeCell ref="GPM9:GPR9"/>
    <mergeCell ref="GNK9:GNP9"/>
    <mergeCell ref="GNQ9:GNV9"/>
    <mergeCell ref="GNW9:GOB9"/>
    <mergeCell ref="GOC9:GOH9"/>
    <mergeCell ref="GOI9:GON9"/>
    <mergeCell ref="GMG9:GML9"/>
    <mergeCell ref="GMM9:GMR9"/>
    <mergeCell ref="GMS9:GMX9"/>
    <mergeCell ref="GMY9:GND9"/>
    <mergeCell ref="GNE9:GNJ9"/>
    <mergeCell ref="GLC9:GLH9"/>
    <mergeCell ref="GLI9:GLN9"/>
    <mergeCell ref="GLO9:GLT9"/>
    <mergeCell ref="GLU9:GLZ9"/>
    <mergeCell ref="GMA9:GMF9"/>
    <mergeCell ref="GJY9:GKD9"/>
    <mergeCell ref="GKE9:GKJ9"/>
    <mergeCell ref="GKK9:GKP9"/>
    <mergeCell ref="GKQ9:GKV9"/>
    <mergeCell ref="GKW9:GLB9"/>
    <mergeCell ref="GIU9:GIZ9"/>
    <mergeCell ref="GJA9:GJF9"/>
    <mergeCell ref="GJG9:GJL9"/>
    <mergeCell ref="GJM9:GJR9"/>
    <mergeCell ref="GJS9:GJX9"/>
    <mergeCell ref="GHQ9:GHV9"/>
    <mergeCell ref="GHW9:GIB9"/>
    <mergeCell ref="GIC9:GIH9"/>
    <mergeCell ref="GII9:GIN9"/>
    <mergeCell ref="GIO9:GIT9"/>
    <mergeCell ref="GGM9:GGR9"/>
    <mergeCell ref="GGS9:GGX9"/>
    <mergeCell ref="GGY9:GHD9"/>
    <mergeCell ref="GHE9:GHJ9"/>
    <mergeCell ref="GHK9:GHP9"/>
    <mergeCell ref="GFI9:GFN9"/>
    <mergeCell ref="GFO9:GFT9"/>
    <mergeCell ref="GFU9:GFZ9"/>
    <mergeCell ref="GGA9:GGF9"/>
    <mergeCell ref="GGG9:GGL9"/>
    <mergeCell ref="GEE9:GEJ9"/>
    <mergeCell ref="GEK9:GEP9"/>
    <mergeCell ref="GEQ9:GEV9"/>
    <mergeCell ref="GEW9:GFB9"/>
    <mergeCell ref="GFC9:GFH9"/>
    <mergeCell ref="GDA9:GDF9"/>
    <mergeCell ref="GDG9:GDL9"/>
    <mergeCell ref="GDM9:GDR9"/>
    <mergeCell ref="GDS9:GDX9"/>
    <mergeCell ref="GDY9:GED9"/>
    <mergeCell ref="GBW9:GCB9"/>
    <mergeCell ref="GCC9:GCH9"/>
    <mergeCell ref="GCI9:GCN9"/>
    <mergeCell ref="GCO9:GCT9"/>
    <mergeCell ref="GCU9:GCZ9"/>
    <mergeCell ref="GAS9:GAX9"/>
    <mergeCell ref="GAY9:GBD9"/>
    <mergeCell ref="GBE9:GBJ9"/>
    <mergeCell ref="GBK9:GBP9"/>
    <mergeCell ref="GBQ9:GBV9"/>
    <mergeCell ref="FZO9:FZT9"/>
    <mergeCell ref="FZU9:FZZ9"/>
    <mergeCell ref="GAA9:GAF9"/>
    <mergeCell ref="GAG9:GAL9"/>
    <mergeCell ref="GAM9:GAR9"/>
    <mergeCell ref="FYK9:FYP9"/>
    <mergeCell ref="FYQ9:FYV9"/>
    <mergeCell ref="FYW9:FZB9"/>
    <mergeCell ref="FZC9:FZH9"/>
    <mergeCell ref="FZI9:FZN9"/>
    <mergeCell ref="FXG9:FXL9"/>
    <mergeCell ref="FXM9:FXR9"/>
    <mergeCell ref="FXS9:FXX9"/>
    <mergeCell ref="FXY9:FYD9"/>
    <mergeCell ref="FYE9:FYJ9"/>
    <mergeCell ref="FWC9:FWH9"/>
    <mergeCell ref="FWI9:FWN9"/>
    <mergeCell ref="FWO9:FWT9"/>
    <mergeCell ref="FWU9:FWZ9"/>
    <mergeCell ref="FXA9:FXF9"/>
    <mergeCell ref="FUY9:FVD9"/>
    <mergeCell ref="FVE9:FVJ9"/>
    <mergeCell ref="FVK9:FVP9"/>
    <mergeCell ref="FVQ9:FVV9"/>
    <mergeCell ref="FVW9:FWB9"/>
    <mergeCell ref="FTU9:FTZ9"/>
    <mergeCell ref="FUA9:FUF9"/>
    <mergeCell ref="FUG9:FUL9"/>
    <mergeCell ref="FUM9:FUR9"/>
    <mergeCell ref="FUS9:FUX9"/>
    <mergeCell ref="FSQ9:FSV9"/>
    <mergeCell ref="FSW9:FTB9"/>
    <mergeCell ref="FTC9:FTH9"/>
    <mergeCell ref="FTI9:FTN9"/>
    <mergeCell ref="FTO9:FTT9"/>
    <mergeCell ref="FRM9:FRR9"/>
    <mergeCell ref="FRS9:FRX9"/>
    <mergeCell ref="FRY9:FSD9"/>
    <mergeCell ref="FSE9:FSJ9"/>
    <mergeCell ref="FSK9:FSP9"/>
    <mergeCell ref="FQI9:FQN9"/>
    <mergeCell ref="FQO9:FQT9"/>
    <mergeCell ref="FQU9:FQZ9"/>
    <mergeCell ref="FRA9:FRF9"/>
    <mergeCell ref="FRG9:FRL9"/>
    <mergeCell ref="FPE9:FPJ9"/>
    <mergeCell ref="FPK9:FPP9"/>
    <mergeCell ref="FPQ9:FPV9"/>
    <mergeCell ref="FPW9:FQB9"/>
    <mergeCell ref="FQC9:FQH9"/>
    <mergeCell ref="FOA9:FOF9"/>
    <mergeCell ref="FOG9:FOL9"/>
    <mergeCell ref="FOM9:FOR9"/>
    <mergeCell ref="FOS9:FOX9"/>
    <mergeCell ref="FOY9:FPD9"/>
    <mergeCell ref="FMW9:FNB9"/>
    <mergeCell ref="FNC9:FNH9"/>
    <mergeCell ref="FNI9:FNN9"/>
    <mergeCell ref="FNO9:FNT9"/>
    <mergeCell ref="FNU9:FNZ9"/>
    <mergeCell ref="FLS9:FLX9"/>
    <mergeCell ref="FLY9:FMD9"/>
    <mergeCell ref="FME9:FMJ9"/>
    <mergeCell ref="FMK9:FMP9"/>
    <mergeCell ref="FMQ9:FMV9"/>
    <mergeCell ref="FKO9:FKT9"/>
    <mergeCell ref="FKU9:FKZ9"/>
    <mergeCell ref="FLA9:FLF9"/>
    <mergeCell ref="FLG9:FLL9"/>
    <mergeCell ref="FLM9:FLR9"/>
    <mergeCell ref="FJK9:FJP9"/>
    <mergeCell ref="FJQ9:FJV9"/>
    <mergeCell ref="FJW9:FKB9"/>
    <mergeCell ref="FKC9:FKH9"/>
    <mergeCell ref="FKI9:FKN9"/>
    <mergeCell ref="FIG9:FIL9"/>
    <mergeCell ref="FIM9:FIR9"/>
    <mergeCell ref="FIS9:FIX9"/>
    <mergeCell ref="FIY9:FJD9"/>
    <mergeCell ref="FJE9:FJJ9"/>
    <mergeCell ref="FHC9:FHH9"/>
    <mergeCell ref="FHI9:FHN9"/>
    <mergeCell ref="FHO9:FHT9"/>
    <mergeCell ref="FHU9:FHZ9"/>
    <mergeCell ref="FIA9:FIF9"/>
    <mergeCell ref="FFY9:FGD9"/>
    <mergeCell ref="FGE9:FGJ9"/>
    <mergeCell ref="FGK9:FGP9"/>
    <mergeCell ref="FGQ9:FGV9"/>
    <mergeCell ref="FGW9:FHB9"/>
    <mergeCell ref="FEU9:FEZ9"/>
    <mergeCell ref="FFA9:FFF9"/>
    <mergeCell ref="FFG9:FFL9"/>
    <mergeCell ref="FFM9:FFR9"/>
    <mergeCell ref="FFS9:FFX9"/>
    <mergeCell ref="FDQ9:FDV9"/>
    <mergeCell ref="FDW9:FEB9"/>
    <mergeCell ref="FEC9:FEH9"/>
    <mergeCell ref="FEI9:FEN9"/>
    <mergeCell ref="FEO9:FET9"/>
    <mergeCell ref="FCM9:FCR9"/>
    <mergeCell ref="FCS9:FCX9"/>
    <mergeCell ref="FCY9:FDD9"/>
    <mergeCell ref="FDE9:FDJ9"/>
    <mergeCell ref="FDK9:FDP9"/>
    <mergeCell ref="FBI9:FBN9"/>
    <mergeCell ref="FBO9:FBT9"/>
    <mergeCell ref="FBU9:FBZ9"/>
    <mergeCell ref="FCA9:FCF9"/>
    <mergeCell ref="FCG9:FCL9"/>
    <mergeCell ref="FAE9:FAJ9"/>
    <mergeCell ref="FAK9:FAP9"/>
    <mergeCell ref="FAQ9:FAV9"/>
    <mergeCell ref="FAW9:FBB9"/>
    <mergeCell ref="FBC9:FBH9"/>
    <mergeCell ref="EZA9:EZF9"/>
    <mergeCell ref="EZG9:EZL9"/>
    <mergeCell ref="EZM9:EZR9"/>
    <mergeCell ref="EZS9:EZX9"/>
    <mergeCell ref="EZY9:FAD9"/>
    <mergeCell ref="EXW9:EYB9"/>
    <mergeCell ref="EYC9:EYH9"/>
    <mergeCell ref="EYI9:EYN9"/>
    <mergeCell ref="EYO9:EYT9"/>
    <mergeCell ref="EYU9:EYZ9"/>
    <mergeCell ref="EWS9:EWX9"/>
    <mergeCell ref="EWY9:EXD9"/>
    <mergeCell ref="EXE9:EXJ9"/>
    <mergeCell ref="EXK9:EXP9"/>
    <mergeCell ref="EXQ9:EXV9"/>
    <mergeCell ref="EVO9:EVT9"/>
    <mergeCell ref="EVU9:EVZ9"/>
    <mergeCell ref="EWA9:EWF9"/>
    <mergeCell ref="EWG9:EWL9"/>
    <mergeCell ref="EWM9:EWR9"/>
    <mergeCell ref="EUK9:EUP9"/>
    <mergeCell ref="EUQ9:EUV9"/>
    <mergeCell ref="EUW9:EVB9"/>
    <mergeCell ref="EVC9:EVH9"/>
    <mergeCell ref="EVI9:EVN9"/>
    <mergeCell ref="ETG9:ETL9"/>
    <mergeCell ref="ETM9:ETR9"/>
    <mergeCell ref="ETS9:ETX9"/>
    <mergeCell ref="ETY9:EUD9"/>
    <mergeCell ref="EUE9:EUJ9"/>
    <mergeCell ref="ESC9:ESH9"/>
    <mergeCell ref="ESI9:ESN9"/>
    <mergeCell ref="ESO9:EST9"/>
    <mergeCell ref="ESU9:ESZ9"/>
    <mergeCell ref="ETA9:ETF9"/>
    <mergeCell ref="EQY9:ERD9"/>
    <mergeCell ref="ERE9:ERJ9"/>
    <mergeCell ref="ERK9:ERP9"/>
    <mergeCell ref="ERQ9:ERV9"/>
    <mergeCell ref="ERW9:ESB9"/>
    <mergeCell ref="EPU9:EPZ9"/>
    <mergeCell ref="EQA9:EQF9"/>
    <mergeCell ref="EQG9:EQL9"/>
    <mergeCell ref="EQM9:EQR9"/>
    <mergeCell ref="EQS9:EQX9"/>
    <mergeCell ref="EOQ9:EOV9"/>
    <mergeCell ref="EOW9:EPB9"/>
    <mergeCell ref="EPC9:EPH9"/>
    <mergeCell ref="EPI9:EPN9"/>
    <mergeCell ref="EPO9:EPT9"/>
    <mergeCell ref="ENM9:ENR9"/>
    <mergeCell ref="ENS9:ENX9"/>
    <mergeCell ref="ENY9:EOD9"/>
    <mergeCell ref="EOE9:EOJ9"/>
    <mergeCell ref="EOK9:EOP9"/>
    <mergeCell ref="EMI9:EMN9"/>
    <mergeCell ref="EMO9:EMT9"/>
    <mergeCell ref="EMU9:EMZ9"/>
    <mergeCell ref="ENA9:ENF9"/>
    <mergeCell ref="ENG9:ENL9"/>
    <mergeCell ref="ELE9:ELJ9"/>
    <mergeCell ref="ELK9:ELP9"/>
    <mergeCell ref="ELQ9:ELV9"/>
    <mergeCell ref="ELW9:EMB9"/>
    <mergeCell ref="EMC9:EMH9"/>
    <mergeCell ref="EKA9:EKF9"/>
    <mergeCell ref="EKG9:EKL9"/>
    <mergeCell ref="EKM9:EKR9"/>
    <mergeCell ref="EKS9:EKX9"/>
    <mergeCell ref="EKY9:ELD9"/>
    <mergeCell ref="EIW9:EJB9"/>
    <mergeCell ref="EJC9:EJH9"/>
    <mergeCell ref="EJI9:EJN9"/>
    <mergeCell ref="EJO9:EJT9"/>
    <mergeCell ref="EJU9:EJZ9"/>
    <mergeCell ref="EHS9:EHX9"/>
    <mergeCell ref="EHY9:EID9"/>
    <mergeCell ref="EIE9:EIJ9"/>
    <mergeCell ref="EIK9:EIP9"/>
    <mergeCell ref="EIQ9:EIV9"/>
    <mergeCell ref="EGO9:EGT9"/>
    <mergeCell ref="EGU9:EGZ9"/>
    <mergeCell ref="EHA9:EHF9"/>
    <mergeCell ref="EHG9:EHL9"/>
    <mergeCell ref="EHM9:EHR9"/>
    <mergeCell ref="EFK9:EFP9"/>
    <mergeCell ref="EFQ9:EFV9"/>
    <mergeCell ref="EFW9:EGB9"/>
    <mergeCell ref="EGC9:EGH9"/>
    <mergeCell ref="EGI9:EGN9"/>
    <mergeCell ref="EEG9:EEL9"/>
    <mergeCell ref="EEM9:EER9"/>
    <mergeCell ref="EES9:EEX9"/>
    <mergeCell ref="EEY9:EFD9"/>
    <mergeCell ref="EFE9:EFJ9"/>
    <mergeCell ref="EDC9:EDH9"/>
    <mergeCell ref="EDI9:EDN9"/>
    <mergeCell ref="EDO9:EDT9"/>
    <mergeCell ref="EDU9:EDZ9"/>
    <mergeCell ref="EEA9:EEF9"/>
    <mergeCell ref="EBY9:ECD9"/>
    <mergeCell ref="ECE9:ECJ9"/>
    <mergeCell ref="ECK9:ECP9"/>
    <mergeCell ref="ECQ9:ECV9"/>
    <mergeCell ref="ECW9:EDB9"/>
    <mergeCell ref="EAU9:EAZ9"/>
    <mergeCell ref="EBA9:EBF9"/>
    <mergeCell ref="EBG9:EBL9"/>
    <mergeCell ref="EBM9:EBR9"/>
    <mergeCell ref="EBS9:EBX9"/>
    <mergeCell ref="DZQ9:DZV9"/>
    <mergeCell ref="DZW9:EAB9"/>
    <mergeCell ref="EAC9:EAH9"/>
    <mergeCell ref="EAI9:EAN9"/>
    <mergeCell ref="EAO9:EAT9"/>
    <mergeCell ref="DYM9:DYR9"/>
    <mergeCell ref="DYS9:DYX9"/>
    <mergeCell ref="DYY9:DZD9"/>
    <mergeCell ref="DZE9:DZJ9"/>
    <mergeCell ref="DZK9:DZP9"/>
    <mergeCell ref="DXI9:DXN9"/>
    <mergeCell ref="DXO9:DXT9"/>
    <mergeCell ref="DXU9:DXZ9"/>
    <mergeCell ref="DYA9:DYF9"/>
    <mergeCell ref="DYG9:DYL9"/>
    <mergeCell ref="DWE9:DWJ9"/>
    <mergeCell ref="DWK9:DWP9"/>
    <mergeCell ref="DWQ9:DWV9"/>
    <mergeCell ref="DWW9:DXB9"/>
    <mergeCell ref="DXC9:DXH9"/>
    <mergeCell ref="DVA9:DVF9"/>
    <mergeCell ref="DVG9:DVL9"/>
    <mergeCell ref="DVM9:DVR9"/>
    <mergeCell ref="DVS9:DVX9"/>
    <mergeCell ref="DVY9:DWD9"/>
    <mergeCell ref="DTW9:DUB9"/>
    <mergeCell ref="DUC9:DUH9"/>
    <mergeCell ref="DUI9:DUN9"/>
    <mergeCell ref="DUO9:DUT9"/>
    <mergeCell ref="DUU9:DUZ9"/>
    <mergeCell ref="DSS9:DSX9"/>
    <mergeCell ref="DSY9:DTD9"/>
    <mergeCell ref="DTE9:DTJ9"/>
    <mergeCell ref="DTK9:DTP9"/>
    <mergeCell ref="DTQ9:DTV9"/>
    <mergeCell ref="DRO9:DRT9"/>
    <mergeCell ref="DRU9:DRZ9"/>
    <mergeCell ref="DSA9:DSF9"/>
    <mergeCell ref="DSG9:DSL9"/>
    <mergeCell ref="DSM9:DSR9"/>
    <mergeCell ref="DQK9:DQP9"/>
    <mergeCell ref="DQQ9:DQV9"/>
    <mergeCell ref="DQW9:DRB9"/>
    <mergeCell ref="DRC9:DRH9"/>
    <mergeCell ref="DRI9:DRN9"/>
    <mergeCell ref="DPG9:DPL9"/>
    <mergeCell ref="DPM9:DPR9"/>
    <mergeCell ref="DPS9:DPX9"/>
    <mergeCell ref="DPY9:DQD9"/>
    <mergeCell ref="DQE9:DQJ9"/>
    <mergeCell ref="DOC9:DOH9"/>
    <mergeCell ref="DOI9:DON9"/>
    <mergeCell ref="DOO9:DOT9"/>
    <mergeCell ref="DOU9:DOZ9"/>
    <mergeCell ref="DPA9:DPF9"/>
    <mergeCell ref="DMY9:DND9"/>
    <mergeCell ref="DNE9:DNJ9"/>
    <mergeCell ref="DNK9:DNP9"/>
    <mergeCell ref="DNQ9:DNV9"/>
    <mergeCell ref="DNW9:DOB9"/>
    <mergeCell ref="DLU9:DLZ9"/>
    <mergeCell ref="DMA9:DMF9"/>
    <mergeCell ref="DMG9:DML9"/>
    <mergeCell ref="DMM9:DMR9"/>
    <mergeCell ref="DMS9:DMX9"/>
    <mergeCell ref="DKQ9:DKV9"/>
    <mergeCell ref="DKW9:DLB9"/>
    <mergeCell ref="DLC9:DLH9"/>
    <mergeCell ref="DLI9:DLN9"/>
    <mergeCell ref="DLO9:DLT9"/>
    <mergeCell ref="DJM9:DJR9"/>
    <mergeCell ref="DJS9:DJX9"/>
    <mergeCell ref="DJY9:DKD9"/>
    <mergeCell ref="DKE9:DKJ9"/>
    <mergeCell ref="DKK9:DKP9"/>
    <mergeCell ref="DII9:DIN9"/>
    <mergeCell ref="DIO9:DIT9"/>
    <mergeCell ref="DIU9:DIZ9"/>
    <mergeCell ref="DJA9:DJF9"/>
    <mergeCell ref="DJG9:DJL9"/>
    <mergeCell ref="DHE9:DHJ9"/>
    <mergeCell ref="DHK9:DHP9"/>
    <mergeCell ref="DHQ9:DHV9"/>
    <mergeCell ref="DHW9:DIB9"/>
    <mergeCell ref="DIC9:DIH9"/>
    <mergeCell ref="DGA9:DGF9"/>
    <mergeCell ref="DGG9:DGL9"/>
    <mergeCell ref="DGM9:DGR9"/>
    <mergeCell ref="DGS9:DGX9"/>
    <mergeCell ref="DGY9:DHD9"/>
    <mergeCell ref="DEW9:DFB9"/>
    <mergeCell ref="DFC9:DFH9"/>
    <mergeCell ref="DFI9:DFN9"/>
    <mergeCell ref="DFO9:DFT9"/>
    <mergeCell ref="DFU9:DFZ9"/>
    <mergeCell ref="DDS9:DDX9"/>
    <mergeCell ref="DDY9:DED9"/>
    <mergeCell ref="DEE9:DEJ9"/>
    <mergeCell ref="DEK9:DEP9"/>
    <mergeCell ref="DEQ9:DEV9"/>
    <mergeCell ref="DCO9:DCT9"/>
    <mergeCell ref="DCU9:DCZ9"/>
    <mergeCell ref="DDA9:DDF9"/>
    <mergeCell ref="DDG9:DDL9"/>
    <mergeCell ref="DDM9:DDR9"/>
    <mergeCell ref="DBK9:DBP9"/>
    <mergeCell ref="DBQ9:DBV9"/>
    <mergeCell ref="DBW9:DCB9"/>
    <mergeCell ref="DCC9:DCH9"/>
    <mergeCell ref="DCI9:DCN9"/>
    <mergeCell ref="DAG9:DAL9"/>
    <mergeCell ref="DAM9:DAR9"/>
    <mergeCell ref="DAS9:DAX9"/>
    <mergeCell ref="DAY9:DBD9"/>
    <mergeCell ref="DBE9:DBJ9"/>
    <mergeCell ref="CZC9:CZH9"/>
    <mergeCell ref="CZI9:CZN9"/>
    <mergeCell ref="CZO9:CZT9"/>
    <mergeCell ref="CZU9:CZZ9"/>
    <mergeCell ref="DAA9:DAF9"/>
    <mergeCell ref="CXY9:CYD9"/>
    <mergeCell ref="CYE9:CYJ9"/>
    <mergeCell ref="CYK9:CYP9"/>
    <mergeCell ref="CYQ9:CYV9"/>
    <mergeCell ref="CYW9:CZB9"/>
    <mergeCell ref="CWU9:CWZ9"/>
    <mergeCell ref="CXA9:CXF9"/>
    <mergeCell ref="CXG9:CXL9"/>
    <mergeCell ref="CXM9:CXR9"/>
    <mergeCell ref="CXS9:CXX9"/>
    <mergeCell ref="CVQ9:CVV9"/>
    <mergeCell ref="CVW9:CWB9"/>
    <mergeCell ref="CWC9:CWH9"/>
    <mergeCell ref="CWI9:CWN9"/>
    <mergeCell ref="CWO9:CWT9"/>
    <mergeCell ref="CUM9:CUR9"/>
    <mergeCell ref="CUS9:CUX9"/>
    <mergeCell ref="CUY9:CVD9"/>
    <mergeCell ref="CVE9:CVJ9"/>
    <mergeCell ref="CVK9:CVP9"/>
    <mergeCell ref="CTI9:CTN9"/>
    <mergeCell ref="CTO9:CTT9"/>
    <mergeCell ref="CTU9:CTZ9"/>
    <mergeCell ref="CUA9:CUF9"/>
    <mergeCell ref="CUG9:CUL9"/>
    <mergeCell ref="CSE9:CSJ9"/>
    <mergeCell ref="CSK9:CSP9"/>
    <mergeCell ref="CSQ9:CSV9"/>
    <mergeCell ref="CSW9:CTB9"/>
    <mergeCell ref="CTC9:CTH9"/>
    <mergeCell ref="CRA9:CRF9"/>
    <mergeCell ref="CRG9:CRL9"/>
    <mergeCell ref="CRM9:CRR9"/>
    <mergeCell ref="CRS9:CRX9"/>
    <mergeCell ref="CRY9:CSD9"/>
    <mergeCell ref="CPW9:CQB9"/>
    <mergeCell ref="CQC9:CQH9"/>
    <mergeCell ref="CQI9:CQN9"/>
    <mergeCell ref="CQO9:CQT9"/>
    <mergeCell ref="CQU9:CQZ9"/>
    <mergeCell ref="COS9:COX9"/>
    <mergeCell ref="COY9:CPD9"/>
    <mergeCell ref="CPE9:CPJ9"/>
    <mergeCell ref="CPK9:CPP9"/>
    <mergeCell ref="CPQ9:CPV9"/>
    <mergeCell ref="CNO9:CNT9"/>
    <mergeCell ref="CNU9:CNZ9"/>
    <mergeCell ref="COA9:COF9"/>
    <mergeCell ref="COG9:COL9"/>
    <mergeCell ref="COM9:COR9"/>
    <mergeCell ref="CMK9:CMP9"/>
    <mergeCell ref="CMQ9:CMV9"/>
    <mergeCell ref="CMW9:CNB9"/>
    <mergeCell ref="CNC9:CNH9"/>
    <mergeCell ref="CNI9:CNN9"/>
    <mergeCell ref="CLG9:CLL9"/>
    <mergeCell ref="CLM9:CLR9"/>
    <mergeCell ref="CLS9:CLX9"/>
    <mergeCell ref="CLY9:CMD9"/>
    <mergeCell ref="CME9:CMJ9"/>
    <mergeCell ref="CKC9:CKH9"/>
    <mergeCell ref="CKI9:CKN9"/>
    <mergeCell ref="CKO9:CKT9"/>
    <mergeCell ref="CKU9:CKZ9"/>
    <mergeCell ref="CLA9:CLF9"/>
    <mergeCell ref="CIY9:CJD9"/>
    <mergeCell ref="CJE9:CJJ9"/>
    <mergeCell ref="CJK9:CJP9"/>
    <mergeCell ref="CJQ9:CJV9"/>
    <mergeCell ref="CJW9:CKB9"/>
    <mergeCell ref="CHU9:CHZ9"/>
    <mergeCell ref="CIA9:CIF9"/>
    <mergeCell ref="CIG9:CIL9"/>
    <mergeCell ref="CIM9:CIR9"/>
    <mergeCell ref="CIS9:CIX9"/>
    <mergeCell ref="CGQ9:CGV9"/>
    <mergeCell ref="CGW9:CHB9"/>
    <mergeCell ref="CHC9:CHH9"/>
    <mergeCell ref="CHI9:CHN9"/>
    <mergeCell ref="CHO9:CHT9"/>
    <mergeCell ref="CFM9:CFR9"/>
    <mergeCell ref="CFS9:CFX9"/>
    <mergeCell ref="CFY9:CGD9"/>
    <mergeCell ref="CGE9:CGJ9"/>
    <mergeCell ref="CGK9:CGP9"/>
    <mergeCell ref="CEI9:CEN9"/>
    <mergeCell ref="CEO9:CET9"/>
    <mergeCell ref="CEU9:CEZ9"/>
    <mergeCell ref="CFA9:CFF9"/>
    <mergeCell ref="CFG9:CFL9"/>
    <mergeCell ref="CDE9:CDJ9"/>
    <mergeCell ref="CDK9:CDP9"/>
    <mergeCell ref="CDQ9:CDV9"/>
    <mergeCell ref="CDW9:CEB9"/>
    <mergeCell ref="CEC9:CEH9"/>
    <mergeCell ref="CCA9:CCF9"/>
    <mergeCell ref="CCG9:CCL9"/>
    <mergeCell ref="CCM9:CCR9"/>
    <mergeCell ref="CCS9:CCX9"/>
    <mergeCell ref="CCY9:CDD9"/>
    <mergeCell ref="CAW9:CBB9"/>
    <mergeCell ref="CBC9:CBH9"/>
    <mergeCell ref="CBI9:CBN9"/>
    <mergeCell ref="CBO9:CBT9"/>
    <mergeCell ref="CBU9:CBZ9"/>
    <mergeCell ref="BZS9:BZX9"/>
    <mergeCell ref="BZY9:CAD9"/>
    <mergeCell ref="CAE9:CAJ9"/>
    <mergeCell ref="CAK9:CAP9"/>
    <mergeCell ref="CAQ9:CAV9"/>
    <mergeCell ref="BYO9:BYT9"/>
    <mergeCell ref="BYU9:BYZ9"/>
    <mergeCell ref="BZA9:BZF9"/>
    <mergeCell ref="BZG9:BZL9"/>
    <mergeCell ref="BZM9:BZR9"/>
    <mergeCell ref="BXK9:BXP9"/>
    <mergeCell ref="BXQ9:BXV9"/>
    <mergeCell ref="BXW9:BYB9"/>
    <mergeCell ref="BYC9:BYH9"/>
    <mergeCell ref="BYI9:BYN9"/>
    <mergeCell ref="BWG9:BWL9"/>
    <mergeCell ref="BWM9:BWR9"/>
    <mergeCell ref="BWS9:BWX9"/>
    <mergeCell ref="BWY9:BXD9"/>
    <mergeCell ref="BXE9:BXJ9"/>
    <mergeCell ref="BVC9:BVH9"/>
    <mergeCell ref="BVI9:BVN9"/>
    <mergeCell ref="BVO9:BVT9"/>
    <mergeCell ref="BVU9:BVZ9"/>
    <mergeCell ref="BWA9:BWF9"/>
    <mergeCell ref="BTY9:BUD9"/>
    <mergeCell ref="BUE9:BUJ9"/>
    <mergeCell ref="BUK9:BUP9"/>
    <mergeCell ref="BUQ9:BUV9"/>
    <mergeCell ref="BUW9:BVB9"/>
    <mergeCell ref="BSU9:BSZ9"/>
    <mergeCell ref="BTA9:BTF9"/>
    <mergeCell ref="BTG9:BTL9"/>
    <mergeCell ref="BTM9:BTR9"/>
    <mergeCell ref="BTS9:BTX9"/>
    <mergeCell ref="BRQ9:BRV9"/>
    <mergeCell ref="BRW9:BSB9"/>
    <mergeCell ref="BSC9:BSH9"/>
    <mergeCell ref="BSI9:BSN9"/>
    <mergeCell ref="BSO9:BST9"/>
    <mergeCell ref="BQM9:BQR9"/>
    <mergeCell ref="BQS9:BQX9"/>
    <mergeCell ref="BQY9:BRD9"/>
    <mergeCell ref="BRE9:BRJ9"/>
    <mergeCell ref="BRK9:BRP9"/>
    <mergeCell ref="BPI9:BPN9"/>
    <mergeCell ref="BPO9:BPT9"/>
    <mergeCell ref="BPU9:BPZ9"/>
    <mergeCell ref="BQA9:BQF9"/>
    <mergeCell ref="BQG9:BQL9"/>
    <mergeCell ref="BOE9:BOJ9"/>
    <mergeCell ref="BOK9:BOP9"/>
    <mergeCell ref="BOQ9:BOV9"/>
    <mergeCell ref="BOW9:BPB9"/>
    <mergeCell ref="BPC9:BPH9"/>
    <mergeCell ref="BNA9:BNF9"/>
    <mergeCell ref="BNG9:BNL9"/>
    <mergeCell ref="BNM9:BNR9"/>
    <mergeCell ref="BNS9:BNX9"/>
    <mergeCell ref="BNY9:BOD9"/>
    <mergeCell ref="BLW9:BMB9"/>
    <mergeCell ref="BMC9:BMH9"/>
    <mergeCell ref="BMI9:BMN9"/>
    <mergeCell ref="BMO9:BMT9"/>
    <mergeCell ref="BMU9:BMZ9"/>
    <mergeCell ref="BKS9:BKX9"/>
    <mergeCell ref="BKY9:BLD9"/>
    <mergeCell ref="BLE9:BLJ9"/>
    <mergeCell ref="BLK9:BLP9"/>
    <mergeCell ref="BLQ9:BLV9"/>
    <mergeCell ref="BJO9:BJT9"/>
    <mergeCell ref="BJU9:BJZ9"/>
    <mergeCell ref="BKA9:BKF9"/>
    <mergeCell ref="BKG9:BKL9"/>
    <mergeCell ref="BKM9:BKR9"/>
    <mergeCell ref="BIK9:BIP9"/>
    <mergeCell ref="BIQ9:BIV9"/>
    <mergeCell ref="BIW9:BJB9"/>
    <mergeCell ref="BJC9:BJH9"/>
    <mergeCell ref="BJI9:BJN9"/>
    <mergeCell ref="BHG9:BHL9"/>
    <mergeCell ref="BHM9:BHR9"/>
    <mergeCell ref="BHS9:BHX9"/>
    <mergeCell ref="BHY9:BID9"/>
    <mergeCell ref="BIE9:BIJ9"/>
    <mergeCell ref="BGC9:BGH9"/>
    <mergeCell ref="BGI9:BGN9"/>
    <mergeCell ref="BGO9:BGT9"/>
    <mergeCell ref="BGU9:BGZ9"/>
    <mergeCell ref="BHA9:BHF9"/>
    <mergeCell ref="BEY9:BFD9"/>
    <mergeCell ref="BFE9:BFJ9"/>
    <mergeCell ref="BFK9:BFP9"/>
    <mergeCell ref="BFQ9:BFV9"/>
    <mergeCell ref="BFW9:BGB9"/>
    <mergeCell ref="BDU9:BDZ9"/>
    <mergeCell ref="BEA9:BEF9"/>
    <mergeCell ref="BEG9:BEL9"/>
    <mergeCell ref="BEM9:BER9"/>
    <mergeCell ref="BES9:BEX9"/>
    <mergeCell ref="BCQ9:BCV9"/>
    <mergeCell ref="BCW9:BDB9"/>
    <mergeCell ref="BDC9:BDH9"/>
    <mergeCell ref="BDI9:BDN9"/>
    <mergeCell ref="BDO9:BDT9"/>
    <mergeCell ref="BBM9:BBR9"/>
    <mergeCell ref="BBS9:BBX9"/>
    <mergeCell ref="BBY9:BCD9"/>
    <mergeCell ref="BCE9:BCJ9"/>
    <mergeCell ref="BCK9:BCP9"/>
    <mergeCell ref="BAI9:BAN9"/>
    <mergeCell ref="BAO9:BAT9"/>
    <mergeCell ref="BAU9:BAZ9"/>
    <mergeCell ref="BBA9:BBF9"/>
    <mergeCell ref="BBG9:BBL9"/>
    <mergeCell ref="AZE9:AZJ9"/>
    <mergeCell ref="AZK9:AZP9"/>
    <mergeCell ref="AZQ9:AZV9"/>
    <mergeCell ref="AZW9:BAB9"/>
    <mergeCell ref="BAC9:BAH9"/>
    <mergeCell ref="AYA9:AYF9"/>
    <mergeCell ref="AYG9:AYL9"/>
    <mergeCell ref="AYM9:AYR9"/>
    <mergeCell ref="AYS9:AYX9"/>
    <mergeCell ref="AYY9:AZD9"/>
    <mergeCell ref="AWW9:AXB9"/>
    <mergeCell ref="AXC9:AXH9"/>
    <mergeCell ref="AXI9:AXN9"/>
    <mergeCell ref="AXO9:AXT9"/>
    <mergeCell ref="AXU9:AXZ9"/>
    <mergeCell ref="AVS9:AVX9"/>
    <mergeCell ref="AVY9:AWD9"/>
    <mergeCell ref="AWE9:AWJ9"/>
    <mergeCell ref="AWK9:AWP9"/>
    <mergeCell ref="AWQ9:AWV9"/>
    <mergeCell ref="AUO9:AUT9"/>
    <mergeCell ref="AUU9:AUZ9"/>
    <mergeCell ref="AVA9:AVF9"/>
    <mergeCell ref="AVG9:AVL9"/>
    <mergeCell ref="AVM9:AVR9"/>
    <mergeCell ref="ATK9:ATP9"/>
    <mergeCell ref="ATQ9:ATV9"/>
    <mergeCell ref="ATW9:AUB9"/>
    <mergeCell ref="AUC9:AUH9"/>
    <mergeCell ref="AUI9:AUN9"/>
    <mergeCell ref="ASG9:ASL9"/>
    <mergeCell ref="ASM9:ASR9"/>
    <mergeCell ref="ASS9:ASX9"/>
    <mergeCell ref="ASY9:ATD9"/>
    <mergeCell ref="ATE9:ATJ9"/>
    <mergeCell ref="ARC9:ARH9"/>
    <mergeCell ref="ARI9:ARN9"/>
    <mergeCell ref="ARO9:ART9"/>
    <mergeCell ref="ARU9:ARZ9"/>
    <mergeCell ref="ASA9:ASF9"/>
    <mergeCell ref="APY9:AQD9"/>
    <mergeCell ref="AQE9:AQJ9"/>
    <mergeCell ref="AQK9:AQP9"/>
    <mergeCell ref="AQQ9:AQV9"/>
    <mergeCell ref="AQW9:ARB9"/>
    <mergeCell ref="AOU9:AOZ9"/>
    <mergeCell ref="APA9:APF9"/>
    <mergeCell ref="APG9:APL9"/>
    <mergeCell ref="APM9:APR9"/>
    <mergeCell ref="APS9:APX9"/>
    <mergeCell ref="ANQ9:ANV9"/>
    <mergeCell ref="ANW9:AOB9"/>
    <mergeCell ref="AOC9:AOH9"/>
    <mergeCell ref="AOI9:AON9"/>
    <mergeCell ref="AOO9:AOT9"/>
    <mergeCell ref="AMM9:AMR9"/>
    <mergeCell ref="AMS9:AMX9"/>
    <mergeCell ref="AMY9:AND9"/>
    <mergeCell ref="ANE9:ANJ9"/>
    <mergeCell ref="ANK9:ANP9"/>
    <mergeCell ref="ALI9:ALN9"/>
    <mergeCell ref="ALO9:ALT9"/>
    <mergeCell ref="ALU9:ALZ9"/>
    <mergeCell ref="AMA9:AMF9"/>
    <mergeCell ref="AMG9:AML9"/>
    <mergeCell ref="AKE9:AKJ9"/>
    <mergeCell ref="AKK9:AKP9"/>
    <mergeCell ref="AKQ9:AKV9"/>
    <mergeCell ref="AKW9:ALB9"/>
    <mergeCell ref="ALC9:ALH9"/>
    <mergeCell ref="AJA9:AJF9"/>
    <mergeCell ref="AJG9:AJL9"/>
    <mergeCell ref="AJM9:AJR9"/>
    <mergeCell ref="AJS9:AJX9"/>
    <mergeCell ref="AJY9:AKD9"/>
    <mergeCell ref="AHW9:AIB9"/>
    <mergeCell ref="AIC9:AIH9"/>
    <mergeCell ref="AII9:AIN9"/>
    <mergeCell ref="AIO9:AIT9"/>
    <mergeCell ref="AIU9:AIZ9"/>
    <mergeCell ref="AGS9:AGX9"/>
    <mergeCell ref="AGY9:AHD9"/>
    <mergeCell ref="AHE9:AHJ9"/>
    <mergeCell ref="AHK9:AHP9"/>
    <mergeCell ref="AHQ9:AHV9"/>
    <mergeCell ref="AFO9:AFT9"/>
    <mergeCell ref="AFU9:AFZ9"/>
    <mergeCell ref="AGA9:AGF9"/>
    <mergeCell ref="AGG9:AGL9"/>
    <mergeCell ref="AGM9:AGR9"/>
    <mergeCell ref="AEK9:AEP9"/>
    <mergeCell ref="AEQ9:AEV9"/>
    <mergeCell ref="AEW9:AFB9"/>
    <mergeCell ref="AFC9:AFH9"/>
    <mergeCell ref="AFI9:AFN9"/>
    <mergeCell ref="ADG9:ADL9"/>
    <mergeCell ref="ADM9:ADR9"/>
    <mergeCell ref="ADS9:ADX9"/>
    <mergeCell ref="ADY9:AED9"/>
    <mergeCell ref="AEE9:AEJ9"/>
    <mergeCell ref="ACC9:ACH9"/>
    <mergeCell ref="ACI9:ACN9"/>
    <mergeCell ref="ACO9:ACT9"/>
    <mergeCell ref="ACU9:ACZ9"/>
    <mergeCell ref="ADA9:ADF9"/>
    <mergeCell ref="AAY9:ABD9"/>
    <mergeCell ref="ABE9:ABJ9"/>
    <mergeCell ref="ABK9:ABP9"/>
    <mergeCell ref="ABQ9:ABV9"/>
    <mergeCell ref="ABW9:ACB9"/>
    <mergeCell ref="ZU9:ZZ9"/>
    <mergeCell ref="AAA9:AAF9"/>
    <mergeCell ref="AAG9:AAL9"/>
    <mergeCell ref="AAM9:AAR9"/>
    <mergeCell ref="AAS9:AAX9"/>
    <mergeCell ref="YQ9:YV9"/>
    <mergeCell ref="YW9:ZB9"/>
    <mergeCell ref="ZC9:ZH9"/>
    <mergeCell ref="ZI9:ZN9"/>
    <mergeCell ref="ZO9:ZT9"/>
    <mergeCell ref="XM9:XR9"/>
    <mergeCell ref="XS9:XX9"/>
    <mergeCell ref="XY9:YD9"/>
    <mergeCell ref="YE9:YJ9"/>
    <mergeCell ref="YK9:YP9"/>
    <mergeCell ref="WI9:WN9"/>
    <mergeCell ref="WO9:WT9"/>
    <mergeCell ref="WU9:WZ9"/>
    <mergeCell ref="XA9:XF9"/>
    <mergeCell ref="XG9:XL9"/>
    <mergeCell ref="VE9:VJ9"/>
    <mergeCell ref="VK9:VP9"/>
    <mergeCell ref="VQ9:VV9"/>
    <mergeCell ref="VW9:WB9"/>
    <mergeCell ref="WC9:WH9"/>
    <mergeCell ref="UA9:UF9"/>
    <mergeCell ref="UG9:UL9"/>
    <mergeCell ref="UM9:UR9"/>
    <mergeCell ref="US9:UX9"/>
    <mergeCell ref="UY9:VD9"/>
    <mergeCell ref="SW9:TB9"/>
    <mergeCell ref="TC9:TH9"/>
    <mergeCell ref="TI9:TN9"/>
    <mergeCell ref="TO9:TT9"/>
    <mergeCell ref="TU9:TZ9"/>
    <mergeCell ref="RS9:RX9"/>
    <mergeCell ref="RY9:SD9"/>
    <mergeCell ref="SE9:SJ9"/>
    <mergeCell ref="SK9:SP9"/>
    <mergeCell ref="SQ9:SV9"/>
    <mergeCell ref="QO9:QT9"/>
    <mergeCell ref="QU9:QZ9"/>
    <mergeCell ref="RA9:RF9"/>
    <mergeCell ref="RG9:RL9"/>
    <mergeCell ref="RM9:RR9"/>
    <mergeCell ref="PK9:PP9"/>
    <mergeCell ref="PQ9:PV9"/>
    <mergeCell ref="PW9:QB9"/>
    <mergeCell ref="QC9:QH9"/>
    <mergeCell ref="QI9:QN9"/>
    <mergeCell ref="OG9:OL9"/>
    <mergeCell ref="OM9:OR9"/>
    <mergeCell ref="OS9:OX9"/>
    <mergeCell ref="OY9:PD9"/>
    <mergeCell ref="PE9:PJ9"/>
    <mergeCell ref="NC9:NH9"/>
    <mergeCell ref="NI9:NN9"/>
    <mergeCell ref="NO9:NT9"/>
    <mergeCell ref="NU9:NZ9"/>
    <mergeCell ref="OA9:OF9"/>
    <mergeCell ref="DK9:DP9"/>
    <mergeCell ref="LY9:MD9"/>
    <mergeCell ref="ME9:MJ9"/>
    <mergeCell ref="MK9:MP9"/>
    <mergeCell ref="MQ9:MV9"/>
    <mergeCell ref="MW9:NB9"/>
    <mergeCell ref="KU9:KZ9"/>
    <mergeCell ref="LA9:LF9"/>
    <mergeCell ref="LG9:LL9"/>
    <mergeCell ref="LM9:LR9"/>
    <mergeCell ref="LS9:LX9"/>
    <mergeCell ref="JQ9:JV9"/>
    <mergeCell ref="JW9:KB9"/>
    <mergeCell ref="KC9:KH9"/>
    <mergeCell ref="KI9:KN9"/>
    <mergeCell ref="KO9:KT9"/>
    <mergeCell ref="IM9:IR9"/>
    <mergeCell ref="IS9:IX9"/>
    <mergeCell ref="IY9:JD9"/>
    <mergeCell ref="JE9:JJ9"/>
    <mergeCell ref="JK9:JP9"/>
    <mergeCell ref="HI9:HN9"/>
    <mergeCell ref="HO9:HT9"/>
    <mergeCell ref="HU9:HZ9"/>
    <mergeCell ref="IA9:IF9"/>
    <mergeCell ref="IG9:IL9"/>
    <mergeCell ref="GE9:GJ9"/>
    <mergeCell ref="GK9:GP9"/>
    <mergeCell ref="GQ9:GV9"/>
    <mergeCell ref="GW9:HB9"/>
    <mergeCell ref="HC9:HH9"/>
    <mergeCell ref="AW9:BB9"/>
    <mergeCell ref="BC9:BH9"/>
    <mergeCell ref="BI9:BN9"/>
    <mergeCell ref="Y9:AD9"/>
    <mergeCell ref="AE9:AJ9"/>
    <mergeCell ref="FY9:GD9"/>
    <mergeCell ref="DW9:EB9"/>
    <mergeCell ref="EC9:EH9"/>
    <mergeCell ref="EI9:EN9"/>
    <mergeCell ref="EO9:ET9"/>
    <mergeCell ref="EU9:EZ9"/>
    <mergeCell ref="A21:J21"/>
    <mergeCell ref="R9:S9"/>
    <mergeCell ref="T9:W9"/>
    <mergeCell ref="M9:Q9"/>
    <mergeCell ref="CS9:CX9"/>
    <mergeCell ref="CY9:DD9"/>
    <mergeCell ref="A13:J14"/>
    <mergeCell ref="FA9:FF9"/>
    <mergeCell ref="FG9:FL9"/>
    <mergeCell ref="FM9:FR9"/>
    <mergeCell ref="FS9:FX9"/>
    <mergeCell ref="A15:J15"/>
    <mergeCell ref="DQ9:DV9"/>
    <mergeCell ref="BO9:BT9"/>
    <mergeCell ref="BU9:BZ9"/>
    <mergeCell ref="CA9:CF9"/>
    <mergeCell ref="CG9:CL9"/>
    <mergeCell ref="CM9:CR9"/>
    <mergeCell ref="AK9:AP9"/>
    <mergeCell ref="AQ9:AV9"/>
    <mergeCell ref="DE9:DJ9"/>
    <mergeCell ref="B187:D187"/>
    <mergeCell ref="B188:D188"/>
    <mergeCell ref="B189:D189"/>
    <mergeCell ref="B190:D190"/>
    <mergeCell ref="F187:G187"/>
    <mergeCell ref="F188:G188"/>
    <mergeCell ref="F189:G189"/>
    <mergeCell ref="F190:G190"/>
    <mergeCell ref="B211:D211"/>
    <mergeCell ref="B212:D212"/>
    <mergeCell ref="B213:D213"/>
    <mergeCell ref="B214:D214"/>
    <mergeCell ref="F211:G211"/>
    <mergeCell ref="F212:G212"/>
    <mergeCell ref="F213:G213"/>
    <mergeCell ref="F214:G214"/>
    <mergeCell ref="B194:C195"/>
    <mergeCell ref="D194:D195"/>
    <mergeCell ref="E194:F194"/>
    <mergeCell ref="G194:G195"/>
    <mergeCell ref="B196:C196"/>
    <mergeCell ref="B197:C197"/>
    <mergeCell ref="B199:C199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L33:M33"/>
    <mergeCell ref="L34:M34"/>
    <mergeCell ref="L35:M35"/>
    <mergeCell ref="L36:M36"/>
    <mergeCell ref="B179:C179"/>
    <mergeCell ref="B180:C180"/>
    <mergeCell ref="B181:C181"/>
    <mergeCell ref="B182:C182"/>
    <mergeCell ref="B183:C183"/>
    <mergeCell ref="B184:C184"/>
    <mergeCell ref="B170:C171"/>
    <mergeCell ref="D170:D171"/>
    <mergeCell ref="E170:F170"/>
    <mergeCell ref="G170:G171"/>
    <mergeCell ref="B172:C172"/>
    <mergeCell ref="B173:C173"/>
    <mergeCell ref="B175:C175"/>
    <mergeCell ref="B177:C177"/>
    <mergeCell ref="B178:C178"/>
    <mergeCell ref="D125:D129"/>
    <mergeCell ref="K125:K129"/>
    <mergeCell ref="M125:O129"/>
    <mergeCell ref="B130:F131"/>
    <mergeCell ref="G130:G131"/>
    <mergeCell ref="K130:K131"/>
    <mergeCell ref="M130:O130"/>
  </mergeCells>
  <phoneticPr fontId="3" type="noConversion"/>
  <pageMargins left="0.70866141732283472" right="0.39370078740157483" top="0.59055118110236227" bottom="0.6692913385826772" header="0.27559055118110237" footer="0.51181102362204722"/>
  <pageSetup paperSize="9" scale="77" fitToHeight="3" orientation="portrait" useFirstPageNumber="1" horizontalDpi="4294967294" verticalDpi="300" r:id="rId1"/>
  <headerFooter alignWithMargins="0">
    <oddHeader>&amp;R&amp;P</oddHead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ER462"/>
  <sheetViews>
    <sheetView view="pageBreakPreview" topLeftCell="A13" zoomScale="85" zoomScaleNormal="40" zoomScaleSheetLayoutView="85" zoomScalePageLayoutView="28" workbookViewId="0">
      <selection activeCell="H1" sqref="H1"/>
    </sheetView>
  </sheetViews>
  <sheetFormatPr defaultRowHeight="26.25" customHeight="1" x14ac:dyDescent="0.2"/>
  <cols>
    <col min="1" max="1" width="2.7109375" style="87" customWidth="1"/>
    <col min="2" max="2" width="27.85546875" style="15" customWidth="1"/>
    <col min="3" max="3" width="34.140625" style="15" customWidth="1"/>
    <col min="4" max="4" width="22.42578125" style="15" customWidth="1"/>
    <col min="5" max="5" width="43.5703125" style="15" customWidth="1"/>
    <col min="6" max="6" width="18.42578125" style="15" customWidth="1"/>
    <col min="7" max="7" width="15.28515625" style="137" customWidth="1"/>
    <col min="8" max="8" width="4.42578125" style="15" customWidth="1"/>
    <col min="9" max="9" width="10.28515625" style="296" customWidth="1"/>
    <col min="10" max="10" width="9.140625" style="295"/>
    <col min="11" max="11" width="15.5703125" style="295" bestFit="1" customWidth="1"/>
    <col min="12" max="12" width="12.5703125" style="295" customWidth="1"/>
    <col min="13" max="13" width="9.140625" style="295"/>
    <col min="14" max="14" width="9.85546875" style="295" bestFit="1" customWidth="1"/>
    <col min="15" max="18" width="9.140625" style="295"/>
    <col min="19" max="23" width="9.140625" style="92"/>
    <col min="24" max="50" width="9.140625" style="36"/>
    <col min="51" max="16384" width="9.140625" style="15"/>
  </cols>
  <sheetData>
    <row r="1" spans="1:35" s="87" customFormat="1" ht="26.25" customHeight="1" x14ac:dyDescent="0.2">
      <c r="A1" s="170"/>
      <c r="H1" s="170"/>
      <c r="I1" s="291"/>
      <c r="J1" s="291"/>
      <c r="K1" s="268"/>
      <c r="L1" s="268"/>
      <c r="M1" s="268"/>
      <c r="N1" s="268"/>
      <c r="O1" s="268"/>
      <c r="P1" s="268"/>
      <c r="Q1" s="268"/>
      <c r="R1" s="268"/>
      <c r="S1" s="101"/>
      <c r="T1" s="101"/>
      <c r="U1" s="101"/>
      <c r="V1" s="101"/>
      <c r="W1" s="101"/>
    </row>
    <row r="2" spans="1:35" s="242" customFormat="1" ht="32.25" customHeight="1" x14ac:dyDescent="0.2">
      <c r="A2" s="241"/>
      <c r="B2" s="597" t="s">
        <v>401</v>
      </c>
      <c r="C2" s="597"/>
      <c r="D2" s="597"/>
      <c r="E2" s="597"/>
      <c r="F2" s="597"/>
      <c r="G2" s="597"/>
      <c r="H2" s="241"/>
      <c r="I2" s="292"/>
      <c r="J2" s="292"/>
      <c r="K2" s="293"/>
      <c r="L2" s="293"/>
      <c r="M2" s="293"/>
      <c r="N2" s="293"/>
      <c r="O2" s="293"/>
      <c r="P2" s="293"/>
      <c r="Q2" s="293"/>
      <c r="R2" s="293"/>
      <c r="S2" s="265"/>
      <c r="T2" s="265"/>
      <c r="U2" s="265"/>
      <c r="V2" s="265"/>
      <c r="W2" s="265"/>
    </row>
    <row r="3" spans="1:35" s="82" customFormat="1" ht="26.25" customHeight="1" x14ac:dyDescent="0.2">
      <c r="A3" s="170"/>
      <c r="B3" s="240"/>
      <c r="C3" s="240"/>
      <c r="D3" s="240"/>
      <c r="E3" s="240"/>
      <c r="F3" s="240"/>
      <c r="G3" s="240"/>
      <c r="H3" s="170"/>
      <c r="I3" s="291"/>
      <c r="J3" s="291"/>
      <c r="K3" s="268"/>
      <c r="L3" s="268"/>
      <c r="M3" s="268"/>
      <c r="N3" s="268"/>
      <c r="O3" s="268"/>
      <c r="P3" s="268"/>
      <c r="Q3" s="268"/>
      <c r="R3" s="268"/>
      <c r="S3" s="101"/>
      <c r="T3" s="101"/>
      <c r="U3" s="101"/>
      <c r="V3" s="101"/>
      <c r="W3" s="101"/>
    </row>
    <row r="4" spans="1:35" s="82" customFormat="1" ht="26.25" customHeight="1" x14ac:dyDescent="0.2">
      <c r="B4" s="578" t="s">
        <v>398</v>
      </c>
      <c r="C4" s="578"/>
      <c r="D4" s="578"/>
      <c r="E4" s="578"/>
      <c r="F4" s="578"/>
      <c r="G4" s="578"/>
      <c r="H4" s="231"/>
      <c r="I4" s="266"/>
      <c r="J4" s="266"/>
      <c r="K4" s="266"/>
      <c r="L4" s="268"/>
      <c r="M4" s="268"/>
      <c r="N4" s="268"/>
      <c r="O4" s="268"/>
      <c r="P4" s="268"/>
      <c r="Q4" s="268"/>
      <c r="R4" s="268"/>
      <c r="S4" s="101"/>
      <c r="T4" s="101"/>
      <c r="U4" s="101"/>
      <c r="V4" s="101"/>
      <c r="W4" s="101"/>
    </row>
    <row r="5" spans="1:35" s="82" customFormat="1" ht="26.25" customHeight="1" x14ac:dyDescent="0.2">
      <c r="A5" s="170"/>
      <c r="H5" s="170"/>
      <c r="I5" s="291"/>
      <c r="J5" s="291"/>
      <c r="K5" s="268"/>
      <c r="L5" s="268"/>
      <c r="M5" s="268"/>
      <c r="N5" s="268"/>
      <c r="O5" s="268"/>
      <c r="P5" s="268"/>
      <c r="Q5" s="268"/>
      <c r="R5" s="268"/>
      <c r="S5" s="101"/>
      <c r="T5" s="101"/>
      <c r="U5" s="101"/>
      <c r="V5" s="101"/>
      <c r="W5" s="101"/>
    </row>
    <row r="6" spans="1:35" s="95" customFormat="1" ht="26.25" customHeight="1" x14ac:dyDescent="0.2">
      <c r="A6" s="232"/>
      <c r="B6" s="579" t="s">
        <v>447</v>
      </c>
      <c r="C6" s="579"/>
      <c r="D6" s="579"/>
      <c r="E6" s="579"/>
      <c r="F6" s="579"/>
      <c r="G6" s="579"/>
      <c r="H6" s="232"/>
      <c r="I6" s="267"/>
      <c r="J6" s="267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35" s="95" customFormat="1" ht="26.25" customHeight="1" x14ac:dyDescent="0.2">
      <c r="A7" s="82"/>
      <c r="B7" s="82"/>
      <c r="C7" s="82"/>
      <c r="D7" s="82"/>
      <c r="E7" s="82"/>
      <c r="F7" s="82"/>
      <c r="G7" s="82"/>
      <c r="H7" s="82"/>
      <c r="I7" s="268"/>
      <c r="J7" s="291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</row>
    <row r="8" spans="1:35" s="87" customFormat="1" ht="26.25" customHeight="1" x14ac:dyDescent="0.2">
      <c r="A8" s="82"/>
      <c r="B8" s="529" t="s">
        <v>448</v>
      </c>
      <c r="C8" s="529"/>
      <c r="D8" s="529"/>
      <c r="E8" s="529"/>
      <c r="F8" s="529"/>
      <c r="G8" s="529"/>
      <c r="H8" s="82"/>
      <c r="I8" s="268"/>
      <c r="J8" s="291"/>
      <c r="K8" s="268"/>
      <c r="L8" s="268"/>
      <c r="M8" s="268"/>
      <c r="N8" s="268"/>
      <c r="O8" s="268"/>
      <c r="P8" s="268"/>
      <c r="Q8" s="268"/>
      <c r="R8" s="268"/>
      <c r="S8" s="101"/>
      <c r="T8" s="101"/>
      <c r="U8" s="101"/>
      <c r="V8" s="101"/>
      <c r="W8" s="101"/>
    </row>
    <row r="9" spans="1:35" s="87" customFormat="1" ht="26.25" customHeight="1" x14ac:dyDescent="0.2">
      <c r="A9" s="82"/>
      <c r="B9" s="529"/>
      <c r="C9" s="529"/>
      <c r="D9" s="529"/>
      <c r="E9" s="529"/>
      <c r="F9" s="529"/>
      <c r="G9" s="529"/>
      <c r="H9" s="82"/>
      <c r="I9" s="268"/>
      <c r="J9" s="291"/>
      <c r="K9" s="268"/>
      <c r="L9" s="268"/>
      <c r="M9" s="268"/>
      <c r="N9" s="268"/>
      <c r="O9" s="268"/>
      <c r="P9" s="268"/>
      <c r="Q9" s="268"/>
      <c r="R9" s="268"/>
      <c r="S9" s="101"/>
      <c r="T9" s="101"/>
      <c r="U9" s="101"/>
      <c r="V9" s="101"/>
      <c r="W9" s="101"/>
    </row>
    <row r="10" spans="1:35" s="87" customFormat="1" ht="26.25" customHeight="1" x14ac:dyDescent="0.2">
      <c r="A10" s="82"/>
      <c r="B10" s="230"/>
      <c r="C10" s="230"/>
      <c r="D10" s="230"/>
      <c r="E10" s="230"/>
      <c r="F10" s="230"/>
      <c r="G10" s="230"/>
      <c r="H10" s="82"/>
      <c r="I10" s="268"/>
      <c r="J10" s="291"/>
      <c r="K10" s="268"/>
      <c r="L10" s="268"/>
      <c r="M10" s="268"/>
      <c r="N10" s="268"/>
      <c r="O10" s="268"/>
      <c r="P10" s="268"/>
      <c r="Q10" s="268"/>
      <c r="R10" s="268"/>
      <c r="S10" s="101"/>
      <c r="T10" s="101"/>
      <c r="U10" s="101"/>
      <c r="V10" s="101"/>
      <c r="W10" s="101"/>
    </row>
    <row r="11" spans="1:35" s="87" customFormat="1" ht="26.25" customHeight="1" x14ac:dyDescent="0.2">
      <c r="A11" s="82"/>
      <c r="B11" s="82"/>
      <c r="C11" s="82"/>
      <c r="D11" s="93"/>
      <c r="E11" s="93"/>
      <c r="F11" s="82"/>
      <c r="G11" s="82"/>
      <c r="H11" s="100"/>
      <c r="I11" s="294"/>
      <c r="J11" s="291"/>
      <c r="K11" s="268"/>
      <c r="L11" s="268"/>
      <c r="M11" s="268"/>
      <c r="N11" s="268"/>
      <c r="O11" s="268"/>
      <c r="P11" s="268"/>
      <c r="Q11" s="268"/>
      <c r="R11" s="268"/>
      <c r="S11" s="101"/>
      <c r="T11" s="101"/>
      <c r="U11" s="101"/>
      <c r="V11" s="101"/>
      <c r="W11" s="101"/>
    </row>
    <row r="12" spans="1:35" s="96" customFormat="1" ht="26.25" customHeight="1" x14ac:dyDescent="0.2">
      <c r="A12" s="82"/>
      <c r="B12" s="225"/>
      <c r="C12" s="225"/>
      <c r="D12" s="225"/>
      <c r="E12" s="225"/>
      <c r="F12" s="225"/>
      <c r="G12" s="225"/>
      <c r="H12" s="230"/>
      <c r="I12" s="269"/>
      <c r="J12" s="269"/>
      <c r="K12" s="268"/>
      <c r="L12" s="268"/>
      <c r="M12" s="268"/>
      <c r="N12" s="268"/>
      <c r="O12" s="268"/>
      <c r="P12" s="268"/>
      <c r="Q12" s="268"/>
      <c r="R12" s="268"/>
      <c r="S12" s="101"/>
      <c r="T12" s="101"/>
      <c r="U12" s="101"/>
      <c r="V12" s="101"/>
      <c r="W12" s="101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</row>
    <row r="13" spans="1:35" s="87" customFormat="1" ht="26.25" customHeight="1" x14ac:dyDescent="0.2">
      <c r="A13" s="230"/>
      <c r="H13" s="230"/>
      <c r="I13" s="269"/>
      <c r="J13" s="269"/>
      <c r="K13" s="268"/>
      <c r="L13" s="268"/>
      <c r="M13" s="268"/>
      <c r="N13" s="268"/>
      <c r="O13" s="268"/>
      <c r="P13" s="268"/>
      <c r="Q13" s="268"/>
      <c r="R13" s="268"/>
      <c r="S13" s="101"/>
      <c r="T13" s="101"/>
      <c r="U13" s="101"/>
      <c r="V13" s="101"/>
      <c r="W13" s="101"/>
    </row>
    <row r="14" spans="1:35" s="36" customFormat="1" ht="26.25" customHeight="1" x14ac:dyDescent="0.2">
      <c r="A14" s="230"/>
      <c r="H14" s="230"/>
      <c r="I14" s="269"/>
      <c r="J14" s="269"/>
      <c r="K14" s="295"/>
      <c r="L14" s="295"/>
      <c r="M14" s="295"/>
      <c r="N14" s="295"/>
      <c r="O14" s="295"/>
      <c r="P14" s="295"/>
      <c r="Q14" s="295"/>
      <c r="R14" s="295"/>
      <c r="S14" s="92"/>
      <c r="T14" s="92"/>
      <c r="U14" s="92"/>
      <c r="V14" s="92"/>
      <c r="W14" s="92"/>
    </row>
    <row r="15" spans="1:35" s="36" customFormat="1" ht="26.25" customHeight="1" x14ac:dyDescent="0.2">
      <c r="A15" s="87"/>
      <c r="B15" s="81" t="s">
        <v>244</v>
      </c>
      <c r="G15" s="441">
        <v>45444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92"/>
      <c r="T15" s="92"/>
      <c r="U15" s="92"/>
      <c r="V15" s="92"/>
      <c r="W15" s="92"/>
    </row>
    <row r="16" spans="1:35" s="36" customFormat="1" ht="26.25" customHeight="1" x14ac:dyDescent="0.2">
      <c r="A16" s="87"/>
      <c r="F16" s="76"/>
      <c r="G16" s="43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92"/>
      <c r="T16" s="92"/>
      <c r="U16" s="92"/>
      <c r="V16" s="92"/>
      <c r="W16" s="92"/>
    </row>
    <row r="17" spans="1:48" s="36" customFormat="1" ht="26.25" customHeight="1" x14ac:dyDescent="0.2">
      <c r="A17" s="87"/>
      <c r="B17" s="81" t="s">
        <v>470</v>
      </c>
      <c r="D17" s="35"/>
      <c r="E17" s="35"/>
      <c r="F17" s="35"/>
      <c r="G17" s="35"/>
      <c r="H17" s="3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92"/>
      <c r="T17" s="92"/>
      <c r="U17" s="92"/>
      <c r="V17" s="92"/>
      <c r="W17" s="92"/>
    </row>
    <row r="18" spans="1:48" s="36" customFormat="1" ht="26.25" customHeight="1" x14ac:dyDescent="0.2">
      <c r="A18" s="87"/>
      <c r="G18" s="43"/>
      <c r="H18" s="76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92"/>
      <c r="T18" s="92"/>
      <c r="U18" s="92"/>
      <c r="V18" s="92"/>
      <c r="W18" s="92"/>
    </row>
    <row r="19" spans="1:48" s="79" customFormat="1" ht="26.25" customHeight="1" x14ac:dyDescent="0.2">
      <c r="A19" s="96"/>
      <c r="B19" s="565" t="s">
        <v>230</v>
      </c>
      <c r="C19" s="565"/>
      <c r="D19" s="565"/>
      <c r="E19" s="565"/>
      <c r="F19" s="178" t="s">
        <v>231</v>
      </c>
      <c r="G19" s="133" t="s">
        <v>237</v>
      </c>
      <c r="H19" s="32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92"/>
      <c r="T19" s="92"/>
      <c r="U19" s="92"/>
      <c r="V19" s="92"/>
      <c r="W19" s="9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79" customFormat="1" ht="26.25" customHeight="1" x14ac:dyDescent="0.2">
      <c r="A20" s="32"/>
      <c r="B20" s="32"/>
      <c r="C20" s="32"/>
      <c r="D20" s="32"/>
      <c r="E20" s="32"/>
      <c r="F20" s="32"/>
      <c r="G20" s="32"/>
      <c r="H20" s="32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92"/>
      <c r="T20" s="92"/>
      <c r="U20" s="92"/>
      <c r="V20" s="92"/>
      <c r="W20" s="9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s="79" customFormat="1" ht="26.25" customHeight="1" x14ac:dyDescent="0.2">
      <c r="A21" s="96"/>
      <c r="B21" s="565" t="s">
        <v>116</v>
      </c>
      <c r="C21" s="584"/>
      <c r="D21" s="584"/>
      <c r="E21" s="584"/>
      <c r="F21" s="98" t="s">
        <v>27</v>
      </c>
      <c r="G21" s="527" t="e">
        <f>Planilha!G1209</f>
        <v>#DIV/0!</v>
      </c>
      <c r="H21" s="32"/>
      <c r="I21" s="295"/>
      <c r="J21" s="300"/>
      <c r="K21" s="300"/>
      <c r="L21" s="300"/>
      <c r="M21" s="300"/>
      <c r="N21" s="300"/>
      <c r="O21" s="300"/>
      <c r="P21" s="300"/>
      <c r="Q21" s="300"/>
      <c r="R21" s="300"/>
      <c r="S21" s="92"/>
      <c r="T21" s="92"/>
      <c r="U21" s="92"/>
      <c r="V21" s="92"/>
      <c r="W21" s="9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s="79" customFormat="1" ht="26.25" customHeight="1" x14ac:dyDescent="0.2">
      <c r="A22" s="96"/>
      <c r="B22" s="565" t="s">
        <v>469</v>
      </c>
      <c r="C22" s="584"/>
      <c r="D22" s="584"/>
      <c r="E22" s="584"/>
      <c r="F22" s="98" t="s">
        <v>459</v>
      </c>
      <c r="G22" s="527" t="e">
        <f>Planilha!G1212</f>
        <v>#DIV/0!</v>
      </c>
      <c r="H22" s="32"/>
      <c r="I22" s="295"/>
      <c r="J22" s="300"/>
      <c r="K22" s="300"/>
      <c r="L22" s="300"/>
      <c r="M22" s="300"/>
      <c r="N22" s="300"/>
      <c r="O22" s="300"/>
      <c r="P22" s="300"/>
      <c r="Q22" s="300"/>
      <c r="R22" s="300"/>
      <c r="S22" s="92"/>
      <c r="T22" s="92"/>
      <c r="U22" s="92"/>
      <c r="V22" s="92"/>
      <c r="W22" s="9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26.25" customHeight="1" x14ac:dyDescent="0.2">
      <c r="H23" s="87"/>
      <c r="I23" s="268"/>
      <c r="J23" s="268"/>
    </row>
    <row r="24" spans="1:48" s="36" customFormat="1" ht="26.25" customHeight="1" x14ac:dyDescent="0.2">
      <c r="A24" s="87"/>
      <c r="G24" s="123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92"/>
      <c r="T24" s="92"/>
      <c r="U24" s="92"/>
      <c r="V24" s="92"/>
      <c r="W24" s="92"/>
    </row>
    <row r="25" spans="1:48" s="36" customFormat="1" ht="26.25" customHeight="1" x14ac:dyDescent="0.2">
      <c r="A25" s="87"/>
      <c r="B25" s="81" t="s">
        <v>245</v>
      </c>
      <c r="D25" s="35"/>
      <c r="E25" s="35"/>
      <c r="F25" s="35"/>
      <c r="G25" s="43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92"/>
      <c r="T25" s="92"/>
      <c r="U25" s="92"/>
      <c r="V25" s="92"/>
      <c r="W25" s="92"/>
    </row>
    <row r="26" spans="1:48" s="36" customFormat="1" ht="26.25" customHeight="1" x14ac:dyDescent="0.2">
      <c r="A26" s="87"/>
      <c r="G26" s="43"/>
      <c r="H26" s="76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92"/>
      <c r="T26" s="92"/>
      <c r="U26" s="92"/>
      <c r="V26" s="92"/>
      <c r="W26" s="92"/>
    </row>
    <row r="27" spans="1:48" s="79" customFormat="1" ht="26.25" customHeight="1" x14ac:dyDescent="0.2">
      <c r="A27" s="134"/>
      <c r="B27" s="565" t="s">
        <v>230</v>
      </c>
      <c r="C27" s="565"/>
      <c r="D27" s="565"/>
      <c r="E27" s="565"/>
      <c r="F27" s="178" t="s">
        <v>231</v>
      </c>
      <c r="G27" s="133" t="s">
        <v>237</v>
      </c>
      <c r="H27" s="32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92"/>
      <c r="T27" s="92"/>
      <c r="U27" s="92"/>
      <c r="V27" s="92"/>
      <c r="W27" s="9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36" customFormat="1" ht="26.25" customHeight="1" x14ac:dyDescent="0.2">
      <c r="A28" s="87"/>
      <c r="G28" s="43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92"/>
      <c r="T28" s="92"/>
      <c r="U28" s="92"/>
      <c r="V28" s="92"/>
      <c r="W28" s="92"/>
    </row>
    <row r="29" spans="1:48" s="79" customFormat="1" ht="26.25" customHeight="1" x14ac:dyDescent="0.2">
      <c r="A29" s="96"/>
      <c r="B29" s="565" t="s">
        <v>163</v>
      </c>
      <c r="C29" s="584"/>
      <c r="D29" s="584"/>
      <c r="E29" s="584"/>
      <c r="F29" s="98" t="s">
        <v>232</v>
      </c>
      <c r="G29" s="526">
        <v>0</v>
      </c>
      <c r="H29" s="32"/>
      <c r="I29" s="296"/>
      <c r="J29" s="300"/>
      <c r="K29" s="300"/>
      <c r="L29" s="300"/>
      <c r="M29" s="300"/>
      <c r="N29" s="300"/>
      <c r="O29" s="300"/>
      <c r="P29" s="300"/>
      <c r="Q29" s="300"/>
      <c r="R29" s="300"/>
      <c r="S29" s="92"/>
      <c r="T29" s="92"/>
      <c r="U29" s="92"/>
      <c r="V29" s="92"/>
      <c r="W29" s="9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s="79" customFormat="1" ht="26.25" customHeight="1" x14ac:dyDescent="0.2">
      <c r="A30" s="444"/>
      <c r="B30" s="36"/>
      <c r="C30" s="36"/>
      <c r="D30" s="36"/>
      <c r="E30" s="36"/>
      <c r="F30" s="36"/>
      <c r="G30" s="43"/>
      <c r="H30" s="32"/>
      <c r="I30" s="296"/>
      <c r="J30" s="300"/>
      <c r="K30" s="300"/>
      <c r="L30" s="300"/>
      <c r="M30" s="300"/>
      <c r="N30" s="300"/>
      <c r="O30" s="300"/>
      <c r="P30" s="300"/>
      <c r="Q30" s="300"/>
      <c r="R30" s="300"/>
      <c r="S30" s="92"/>
      <c r="T30" s="92"/>
      <c r="U30" s="92"/>
      <c r="V30" s="92"/>
      <c r="W30" s="9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 s="36" customFormat="1" ht="26.25" customHeight="1" x14ac:dyDescent="0.2">
      <c r="A31" s="87"/>
      <c r="B31" s="565" t="s">
        <v>455</v>
      </c>
      <c r="C31" s="584"/>
      <c r="D31" s="584"/>
      <c r="E31" s="584"/>
      <c r="F31" s="98" t="s">
        <v>454</v>
      </c>
      <c r="G31" s="526">
        <v>0</v>
      </c>
      <c r="I31" s="295"/>
      <c r="J31" s="300"/>
      <c r="K31" s="300"/>
      <c r="L31" s="300"/>
      <c r="M31" s="300"/>
      <c r="N31" s="300"/>
      <c r="O31" s="300"/>
      <c r="P31" s="300"/>
      <c r="Q31" s="300"/>
      <c r="R31" s="300"/>
      <c r="S31" s="92"/>
      <c r="T31" s="92"/>
      <c r="U31" s="92"/>
      <c r="V31" s="92"/>
      <c r="W31" s="92"/>
    </row>
    <row r="32" spans="1:48" s="36" customFormat="1" ht="26.25" customHeight="1" x14ac:dyDescent="0.2">
      <c r="A32" s="87"/>
      <c r="G32" s="43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92"/>
      <c r="T32" s="92"/>
      <c r="U32" s="92"/>
      <c r="V32" s="92"/>
      <c r="W32" s="92"/>
    </row>
    <row r="33" spans="1:50" s="36" customFormat="1" ht="26.25" customHeight="1" x14ac:dyDescent="0.2">
      <c r="A33" s="87"/>
      <c r="B33" s="81" t="s">
        <v>246</v>
      </c>
      <c r="G33" s="136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92"/>
      <c r="T33" s="92"/>
      <c r="U33" s="92"/>
      <c r="V33" s="92"/>
      <c r="W33" s="92"/>
    </row>
    <row r="34" spans="1:50" s="36" customFormat="1" ht="26.25" customHeight="1" x14ac:dyDescent="0.2">
      <c r="A34" s="87"/>
      <c r="G34" s="43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92"/>
      <c r="T34" s="92"/>
      <c r="U34" s="92"/>
      <c r="V34" s="92"/>
      <c r="W34" s="92"/>
    </row>
    <row r="35" spans="1:50" s="79" customFormat="1" ht="26.25" customHeight="1" x14ac:dyDescent="0.2">
      <c r="A35" s="134"/>
      <c r="B35" s="565" t="s">
        <v>230</v>
      </c>
      <c r="C35" s="565"/>
      <c r="D35" s="565"/>
      <c r="E35" s="565"/>
      <c r="F35" s="178" t="s">
        <v>231</v>
      </c>
      <c r="G35" s="133" t="s">
        <v>237</v>
      </c>
      <c r="H35" s="32"/>
      <c r="I35" s="296"/>
      <c r="J35" s="295"/>
      <c r="K35" s="295"/>
      <c r="L35" s="295"/>
      <c r="M35" s="295"/>
      <c r="N35" s="295"/>
      <c r="O35" s="295"/>
      <c r="P35" s="295"/>
      <c r="Q35" s="295"/>
      <c r="R35" s="295"/>
      <c r="S35" s="92"/>
      <c r="T35" s="92"/>
      <c r="U35" s="92"/>
      <c r="V35" s="92"/>
      <c r="W35" s="9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50" s="36" customFormat="1" ht="26.25" customHeight="1" x14ac:dyDescent="0.2">
      <c r="A36" s="87"/>
      <c r="G36" s="43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92"/>
      <c r="T36" s="92"/>
      <c r="U36" s="92"/>
      <c r="V36" s="92"/>
      <c r="W36" s="92"/>
    </row>
    <row r="37" spans="1:50" ht="26.25" customHeight="1" x14ac:dyDescent="0.2">
      <c r="B37" s="565" t="s">
        <v>440</v>
      </c>
      <c r="C37" s="584"/>
      <c r="D37" s="584"/>
      <c r="E37" s="584"/>
      <c r="F37" s="98" t="s">
        <v>33</v>
      </c>
      <c r="G37" s="526">
        <v>0</v>
      </c>
      <c r="H37" s="92"/>
      <c r="J37" s="300"/>
      <c r="K37" s="300"/>
      <c r="L37" s="300"/>
      <c r="M37" s="300"/>
      <c r="N37" s="300"/>
      <c r="O37" s="300"/>
      <c r="P37" s="300"/>
      <c r="Q37" s="300"/>
      <c r="R37" s="300"/>
      <c r="AW37" s="15"/>
      <c r="AX37" s="15"/>
    </row>
    <row r="38" spans="1:50" s="36" customFormat="1" ht="26.25" customHeight="1" x14ac:dyDescent="0.2">
      <c r="A38" s="87"/>
      <c r="B38" s="32"/>
      <c r="C38" s="32"/>
      <c r="D38" s="32"/>
      <c r="E38" s="32"/>
      <c r="F38" s="32"/>
      <c r="G38" s="43"/>
      <c r="H38" s="32"/>
      <c r="I38" s="295"/>
      <c r="J38" s="300"/>
      <c r="K38" s="300"/>
      <c r="L38" s="300"/>
      <c r="M38" s="300"/>
      <c r="N38" s="300"/>
      <c r="O38" s="300"/>
      <c r="P38" s="300"/>
      <c r="Q38" s="300"/>
      <c r="R38" s="300"/>
      <c r="S38" s="92"/>
      <c r="T38" s="92"/>
      <c r="U38" s="92"/>
      <c r="V38" s="92"/>
      <c r="W38" s="92"/>
    </row>
    <row r="39" spans="1:50" s="36" customFormat="1" ht="26.25" customHeight="1" x14ac:dyDescent="0.2">
      <c r="A39" s="87"/>
      <c r="B39" s="32"/>
      <c r="C39" s="32"/>
      <c r="D39" s="32"/>
      <c r="E39" s="32"/>
      <c r="F39" s="32"/>
      <c r="G39" s="43"/>
      <c r="H39" s="32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92"/>
      <c r="T39" s="92"/>
      <c r="U39" s="92"/>
      <c r="V39" s="92"/>
      <c r="W39" s="92"/>
    </row>
    <row r="40" spans="1:50" s="36" customFormat="1" ht="26.25" customHeight="1" x14ac:dyDescent="0.2">
      <c r="A40" s="87"/>
      <c r="B40" s="81" t="s">
        <v>247</v>
      </c>
      <c r="G40" s="43"/>
      <c r="I40" s="297"/>
      <c r="J40" s="295"/>
      <c r="K40" s="295"/>
      <c r="L40" s="295"/>
      <c r="M40" s="295"/>
      <c r="N40" s="295"/>
      <c r="O40" s="295"/>
      <c r="P40" s="295"/>
      <c r="Q40" s="295"/>
      <c r="R40" s="295"/>
      <c r="S40" s="92"/>
      <c r="T40" s="92"/>
      <c r="U40" s="92"/>
      <c r="V40" s="92"/>
      <c r="W40" s="92"/>
    </row>
    <row r="41" spans="1:50" s="36" customFormat="1" ht="26.25" customHeight="1" x14ac:dyDescent="0.2">
      <c r="A41" s="87"/>
      <c r="G41" s="43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92"/>
      <c r="T41" s="92"/>
      <c r="U41" s="92"/>
      <c r="V41" s="92"/>
      <c r="W41" s="92"/>
    </row>
    <row r="42" spans="1:50" s="79" customFormat="1" ht="26.25" customHeight="1" x14ac:dyDescent="0.2">
      <c r="A42" s="96"/>
      <c r="B42" s="565" t="s">
        <v>230</v>
      </c>
      <c r="C42" s="565"/>
      <c r="D42" s="565"/>
      <c r="E42" s="565"/>
      <c r="F42" s="211" t="s">
        <v>231</v>
      </c>
      <c r="G42" s="133" t="str">
        <f>G35</f>
        <v>Valor</v>
      </c>
      <c r="H42" s="32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92"/>
      <c r="T42" s="92"/>
      <c r="U42" s="92"/>
      <c r="V42" s="92"/>
      <c r="W42" s="9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50" s="79" customFormat="1" ht="26.25" customHeight="1" x14ac:dyDescent="0.2">
      <c r="A43" s="210"/>
      <c r="B43" s="210"/>
      <c r="C43" s="210"/>
      <c r="D43" s="210"/>
      <c r="E43" s="210"/>
      <c r="F43" s="210"/>
      <c r="G43" s="210"/>
      <c r="H43" s="210"/>
      <c r="I43" s="268"/>
      <c r="J43" s="295"/>
      <c r="K43" s="295"/>
      <c r="L43" s="295"/>
      <c r="M43" s="295"/>
      <c r="N43" s="295"/>
      <c r="O43" s="295"/>
      <c r="P43" s="295"/>
      <c r="Q43" s="295"/>
      <c r="R43" s="295"/>
      <c r="S43" s="92"/>
      <c r="T43" s="92"/>
      <c r="U43" s="92"/>
      <c r="V43" s="92"/>
      <c r="W43" s="9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50" s="79" customFormat="1" ht="26.25" customHeight="1" x14ac:dyDescent="0.2">
      <c r="A44" s="96"/>
      <c r="B44" s="585" t="s">
        <v>366</v>
      </c>
      <c r="C44" s="585" t="s">
        <v>173</v>
      </c>
      <c r="D44" s="586" t="s">
        <v>181</v>
      </c>
      <c r="E44" s="587"/>
      <c r="F44" s="98" t="s">
        <v>34</v>
      </c>
      <c r="G44" s="21">
        <v>0</v>
      </c>
      <c r="H44" s="32"/>
      <c r="I44" s="296"/>
      <c r="J44" s="300"/>
      <c r="K44" s="300"/>
      <c r="L44" s="300"/>
      <c r="M44" s="300"/>
      <c r="N44" s="300"/>
      <c r="O44" s="296"/>
      <c r="P44" s="296"/>
      <c r="Q44" s="296"/>
      <c r="R44" s="296"/>
      <c r="S44" s="270"/>
      <c r="T44" s="92"/>
      <c r="U44" s="92"/>
      <c r="V44" s="92"/>
      <c r="W44" s="9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50" s="79" customFormat="1" ht="26.25" customHeight="1" x14ac:dyDescent="0.2">
      <c r="A45" s="96"/>
      <c r="B45" s="585"/>
      <c r="C45" s="585"/>
      <c r="D45" s="586" t="s">
        <v>182</v>
      </c>
      <c r="E45" s="587"/>
      <c r="F45" s="98" t="s">
        <v>34</v>
      </c>
      <c r="G45" s="21">
        <v>0</v>
      </c>
      <c r="H45" s="32"/>
      <c r="I45" s="296"/>
      <c r="J45" s="300"/>
      <c r="K45" s="300"/>
      <c r="L45" s="300"/>
      <c r="M45" s="300"/>
      <c r="N45" s="300"/>
      <c r="O45" s="296"/>
      <c r="P45" s="296"/>
      <c r="Q45" s="296"/>
      <c r="R45" s="296"/>
      <c r="S45" s="270"/>
      <c r="T45" s="92"/>
      <c r="U45" s="92"/>
      <c r="V45" s="92"/>
      <c r="W45" s="9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1:50" s="79" customFormat="1" ht="26.25" customHeight="1" x14ac:dyDescent="0.2">
      <c r="A46" s="96"/>
      <c r="B46" s="585"/>
      <c r="C46" s="585"/>
      <c r="D46" s="586" t="s">
        <v>183</v>
      </c>
      <c r="E46" s="587"/>
      <c r="F46" s="98" t="s">
        <v>34</v>
      </c>
      <c r="G46" s="21">
        <v>0</v>
      </c>
      <c r="H46" s="97"/>
      <c r="I46" s="296"/>
      <c r="J46" s="300"/>
      <c r="K46" s="300"/>
      <c r="L46" s="300"/>
      <c r="M46" s="300"/>
      <c r="N46" s="300"/>
      <c r="O46" s="296"/>
      <c r="P46" s="296"/>
      <c r="Q46" s="296"/>
      <c r="R46" s="296"/>
      <c r="S46" s="270"/>
      <c r="T46" s="92"/>
      <c r="U46" s="92"/>
      <c r="V46" s="92"/>
      <c r="W46" s="9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1:50" s="79" customFormat="1" ht="26.25" customHeight="1" x14ac:dyDescent="0.2">
      <c r="A47" s="96"/>
      <c r="B47" s="585"/>
      <c r="C47" s="585" t="s">
        <v>15</v>
      </c>
      <c r="D47" s="586" t="s">
        <v>181</v>
      </c>
      <c r="E47" s="587"/>
      <c r="F47" s="98" t="s">
        <v>34</v>
      </c>
      <c r="G47" s="21">
        <v>0</v>
      </c>
      <c r="H47" s="32"/>
      <c r="I47" s="296"/>
      <c r="J47" s="300"/>
      <c r="K47" s="300"/>
      <c r="L47" s="300"/>
      <c r="M47" s="300"/>
      <c r="N47" s="300"/>
      <c r="O47" s="296"/>
      <c r="P47" s="296"/>
      <c r="Q47" s="296"/>
      <c r="R47" s="296"/>
      <c r="S47" s="270"/>
      <c r="T47" s="92"/>
      <c r="U47" s="92"/>
      <c r="V47" s="92"/>
      <c r="W47" s="9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50" s="79" customFormat="1" ht="26.25" customHeight="1" x14ac:dyDescent="0.2">
      <c r="A48" s="96"/>
      <c r="B48" s="585"/>
      <c r="C48" s="585"/>
      <c r="D48" s="586" t="s">
        <v>182</v>
      </c>
      <c r="E48" s="587"/>
      <c r="F48" s="98" t="s">
        <v>34</v>
      </c>
      <c r="G48" s="21">
        <v>0</v>
      </c>
      <c r="H48" s="32"/>
      <c r="I48" s="296"/>
      <c r="J48" s="300"/>
      <c r="K48" s="300"/>
      <c r="L48" s="300"/>
      <c r="M48" s="300"/>
      <c r="N48" s="300"/>
      <c r="O48" s="296"/>
      <c r="P48" s="296"/>
      <c r="Q48" s="296"/>
      <c r="R48" s="296"/>
      <c r="S48" s="270"/>
      <c r="T48" s="92"/>
      <c r="U48" s="92"/>
      <c r="V48" s="92"/>
      <c r="W48" s="9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s="79" customFormat="1" ht="26.25" customHeight="1" x14ac:dyDescent="0.2">
      <c r="A49" s="96"/>
      <c r="B49" s="585"/>
      <c r="C49" s="585"/>
      <c r="D49" s="586" t="s">
        <v>183</v>
      </c>
      <c r="E49" s="587"/>
      <c r="F49" s="98" t="s">
        <v>34</v>
      </c>
      <c r="G49" s="21">
        <v>0</v>
      </c>
      <c r="H49" s="32"/>
      <c r="I49" s="296"/>
      <c r="J49" s="300"/>
      <c r="K49" s="300"/>
      <c r="L49" s="300"/>
      <c r="M49" s="300"/>
      <c r="N49" s="300"/>
      <c r="O49" s="296"/>
      <c r="P49" s="296"/>
      <c r="Q49" s="296"/>
      <c r="R49" s="296"/>
      <c r="S49" s="270"/>
      <c r="T49" s="92"/>
      <c r="U49" s="92"/>
      <c r="V49" s="92"/>
      <c r="W49" s="9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s="79" customFormat="1" ht="26.25" customHeight="1" x14ac:dyDescent="0.2">
      <c r="A50" s="96"/>
      <c r="B50" s="585"/>
      <c r="C50" s="585" t="s">
        <v>16</v>
      </c>
      <c r="D50" s="586" t="s">
        <v>181</v>
      </c>
      <c r="E50" s="587"/>
      <c r="F50" s="98" t="s">
        <v>34</v>
      </c>
      <c r="G50" s="21">
        <v>0</v>
      </c>
      <c r="H50" s="32"/>
      <c r="I50" s="296"/>
      <c r="J50" s="300"/>
      <c r="K50" s="300"/>
      <c r="L50" s="300"/>
      <c r="M50" s="300"/>
      <c r="N50" s="300"/>
      <c r="O50" s="296"/>
      <c r="P50" s="296"/>
      <c r="Q50" s="296"/>
      <c r="R50" s="296"/>
      <c r="S50" s="270"/>
      <c r="T50" s="92"/>
      <c r="U50" s="92"/>
      <c r="V50" s="92"/>
      <c r="W50" s="9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48" s="79" customFormat="1" ht="26.25" customHeight="1" x14ac:dyDescent="0.2">
      <c r="A51" s="96"/>
      <c r="B51" s="585"/>
      <c r="C51" s="585"/>
      <c r="D51" s="586" t="s">
        <v>182</v>
      </c>
      <c r="E51" s="587"/>
      <c r="F51" s="98" t="s">
        <v>34</v>
      </c>
      <c r="G51" s="21">
        <v>0</v>
      </c>
      <c r="H51" s="32"/>
      <c r="I51" s="296"/>
      <c r="J51" s="300"/>
      <c r="K51" s="300"/>
      <c r="L51" s="300"/>
      <c r="M51" s="300"/>
      <c r="N51" s="300"/>
      <c r="O51" s="296"/>
      <c r="P51" s="296"/>
      <c r="Q51" s="296"/>
      <c r="R51" s="296"/>
      <c r="S51" s="270"/>
      <c r="T51" s="92"/>
      <c r="U51" s="92"/>
      <c r="V51" s="92"/>
      <c r="W51" s="9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s="79" customFormat="1" ht="26.25" customHeight="1" x14ac:dyDescent="0.2">
      <c r="A52" s="96"/>
      <c r="B52" s="585"/>
      <c r="C52" s="585"/>
      <c r="D52" s="586" t="s">
        <v>183</v>
      </c>
      <c r="E52" s="587"/>
      <c r="F52" s="98" t="s">
        <v>34</v>
      </c>
      <c r="G52" s="21">
        <v>0</v>
      </c>
      <c r="H52" s="32"/>
      <c r="I52" s="296"/>
      <c r="J52" s="300"/>
      <c r="K52" s="300"/>
      <c r="L52" s="300"/>
      <c r="M52" s="300"/>
      <c r="N52" s="300"/>
      <c r="O52" s="296"/>
      <c r="P52" s="296"/>
      <c r="Q52" s="296"/>
      <c r="R52" s="296"/>
      <c r="S52" s="270"/>
      <c r="T52" s="92"/>
      <c r="U52" s="92"/>
      <c r="V52" s="92"/>
      <c r="W52" s="9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s="79" customFormat="1" ht="26.25" customHeight="1" x14ac:dyDescent="0.2">
      <c r="A53" s="96"/>
      <c r="B53" s="585"/>
      <c r="C53" s="585" t="s">
        <v>17</v>
      </c>
      <c r="D53" s="586" t="s">
        <v>181</v>
      </c>
      <c r="E53" s="587"/>
      <c r="F53" s="98" t="s">
        <v>34</v>
      </c>
      <c r="G53" s="21">
        <v>0</v>
      </c>
      <c r="H53" s="32"/>
      <c r="I53" s="296"/>
      <c r="J53" s="300"/>
      <c r="K53" s="300"/>
      <c r="L53" s="300"/>
      <c r="M53" s="300"/>
      <c r="N53" s="300"/>
      <c r="O53" s="296"/>
      <c r="P53" s="296"/>
      <c r="Q53" s="296"/>
      <c r="R53" s="296"/>
      <c r="S53" s="270"/>
      <c r="T53" s="92"/>
      <c r="U53" s="92"/>
      <c r="V53" s="92"/>
      <c r="W53" s="9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s="79" customFormat="1" ht="26.25" customHeight="1" x14ac:dyDescent="0.2">
      <c r="A54" s="96"/>
      <c r="B54" s="585"/>
      <c r="C54" s="585"/>
      <c r="D54" s="586" t="s">
        <v>182</v>
      </c>
      <c r="E54" s="587"/>
      <c r="F54" s="98" t="s">
        <v>34</v>
      </c>
      <c r="G54" s="21">
        <v>0</v>
      </c>
      <c r="H54" s="32"/>
      <c r="I54" s="296"/>
      <c r="J54" s="300"/>
      <c r="K54" s="300"/>
      <c r="L54" s="300"/>
      <c r="M54" s="300"/>
      <c r="N54" s="300"/>
      <c r="O54" s="296"/>
      <c r="P54" s="296"/>
      <c r="Q54" s="296"/>
      <c r="R54" s="296"/>
      <c r="S54" s="270"/>
      <c r="T54" s="92"/>
      <c r="U54" s="92"/>
      <c r="V54" s="92"/>
      <c r="W54" s="9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s="79" customFormat="1" ht="26.25" customHeight="1" x14ac:dyDescent="0.2">
      <c r="A55" s="96"/>
      <c r="B55" s="585"/>
      <c r="C55" s="585"/>
      <c r="D55" s="586" t="s">
        <v>183</v>
      </c>
      <c r="E55" s="587"/>
      <c r="F55" s="98" t="s">
        <v>34</v>
      </c>
      <c r="G55" s="21">
        <v>0</v>
      </c>
      <c r="H55" s="32"/>
      <c r="I55" s="296"/>
      <c r="J55" s="300"/>
      <c r="K55" s="300"/>
      <c r="L55" s="300"/>
      <c r="M55" s="300"/>
      <c r="N55" s="300"/>
      <c r="O55" s="296"/>
      <c r="P55" s="296"/>
      <c r="Q55" s="296"/>
      <c r="R55" s="296"/>
      <c r="S55" s="270"/>
      <c r="T55" s="92"/>
      <c r="U55" s="92"/>
      <c r="V55" s="92"/>
      <c r="W55" s="9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s="79" customFormat="1" ht="26.25" customHeight="1" x14ac:dyDescent="0.2">
      <c r="A56" s="229"/>
      <c r="B56" s="585"/>
      <c r="C56" s="585" t="s">
        <v>439</v>
      </c>
      <c r="D56" s="586" t="s">
        <v>181</v>
      </c>
      <c r="E56" s="587"/>
      <c r="F56" s="98" t="s">
        <v>34</v>
      </c>
      <c r="G56" s="21">
        <v>0</v>
      </c>
      <c r="H56" s="32"/>
      <c r="I56" s="296"/>
      <c r="J56" s="300"/>
      <c r="K56" s="300"/>
      <c r="L56" s="300"/>
      <c r="M56" s="300"/>
      <c r="N56" s="300"/>
      <c r="O56" s="296"/>
      <c r="P56" s="296"/>
      <c r="Q56" s="296"/>
      <c r="R56" s="296"/>
      <c r="S56" s="270"/>
      <c r="T56" s="92"/>
      <c r="U56" s="92"/>
      <c r="V56" s="92"/>
      <c r="W56" s="9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s="79" customFormat="1" ht="26.25" customHeight="1" x14ac:dyDescent="0.2">
      <c r="A57" s="229"/>
      <c r="B57" s="585"/>
      <c r="C57" s="585"/>
      <c r="D57" s="586" t="s">
        <v>182</v>
      </c>
      <c r="E57" s="587"/>
      <c r="F57" s="98" t="s">
        <v>34</v>
      </c>
      <c r="G57" s="21">
        <v>0</v>
      </c>
      <c r="H57" s="32"/>
      <c r="I57" s="296"/>
      <c r="J57" s="300"/>
      <c r="K57" s="300"/>
      <c r="L57" s="300"/>
      <c r="M57" s="300"/>
      <c r="N57" s="300"/>
      <c r="O57" s="296"/>
      <c r="P57" s="296"/>
      <c r="Q57" s="296"/>
      <c r="R57" s="296"/>
      <c r="S57" s="270"/>
      <c r="T57" s="92"/>
      <c r="U57" s="92"/>
      <c r="V57" s="92"/>
      <c r="W57" s="9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s="79" customFormat="1" ht="26.25" customHeight="1" x14ac:dyDescent="0.2">
      <c r="A58" s="229"/>
      <c r="B58" s="585"/>
      <c r="C58" s="585"/>
      <c r="D58" s="586" t="s">
        <v>183</v>
      </c>
      <c r="E58" s="587"/>
      <c r="F58" s="98" t="s">
        <v>34</v>
      </c>
      <c r="G58" s="21">
        <v>0</v>
      </c>
      <c r="H58" s="32"/>
      <c r="I58" s="296"/>
      <c r="J58" s="300"/>
      <c r="K58" s="300"/>
      <c r="L58" s="300"/>
      <c r="M58" s="300"/>
      <c r="N58" s="300"/>
      <c r="O58" s="296"/>
      <c r="P58" s="296"/>
      <c r="Q58" s="296"/>
      <c r="R58" s="296"/>
      <c r="S58" s="270"/>
      <c r="T58" s="92"/>
      <c r="U58" s="92"/>
      <c r="V58" s="92"/>
      <c r="W58" s="9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s="79" customFormat="1" ht="26.25" customHeight="1" x14ac:dyDescent="0.2">
      <c r="A59" s="96"/>
      <c r="B59" s="585"/>
      <c r="C59" s="585" t="s">
        <v>371</v>
      </c>
      <c r="D59" s="586" t="s">
        <v>173</v>
      </c>
      <c r="E59" s="587"/>
      <c r="F59" s="98" t="s">
        <v>34</v>
      </c>
      <c r="G59" s="99">
        <f>SUM(G44:G46)</f>
        <v>0</v>
      </c>
      <c r="H59" s="32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92"/>
      <c r="T59" s="92"/>
      <c r="U59" s="92"/>
      <c r="V59" s="92"/>
      <c r="W59" s="9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s="79" customFormat="1" ht="26.25" customHeight="1" x14ac:dyDescent="0.2">
      <c r="A60" s="96"/>
      <c r="B60" s="585"/>
      <c r="C60" s="585"/>
      <c r="D60" s="586" t="s">
        <v>15</v>
      </c>
      <c r="E60" s="587"/>
      <c r="F60" s="98" t="s">
        <v>34</v>
      </c>
      <c r="G60" s="99">
        <f>SUM(G47:G49)</f>
        <v>0</v>
      </c>
      <c r="H60" s="32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92"/>
      <c r="T60" s="92"/>
      <c r="U60" s="92"/>
      <c r="V60" s="92"/>
      <c r="W60" s="9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s="79" customFormat="1" ht="26.25" customHeight="1" x14ac:dyDescent="0.2">
      <c r="A61" s="96"/>
      <c r="B61" s="585"/>
      <c r="C61" s="585"/>
      <c r="D61" s="586" t="s">
        <v>16</v>
      </c>
      <c r="E61" s="587"/>
      <c r="F61" s="98" t="s">
        <v>34</v>
      </c>
      <c r="G61" s="99">
        <f>SUM(G50:G52)</f>
        <v>0</v>
      </c>
      <c r="H61" s="32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92"/>
      <c r="T61" s="92"/>
      <c r="U61" s="92"/>
      <c r="V61" s="92"/>
      <c r="W61" s="9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79" customFormat="1" ht="26.25" customHeight="1" x14ac:dyDescent="0.2">
      <c r="A62" s="96"/>
      <c r="B62" s="585"/>
      <c r="C62" s="585"/>
      <c r="D62" s="586" t="s">
        <v>17</v>
      </c>
      <c r="E62" s="587"/>
      <c r="F62" s="98" t="s">
        <v>34</v>
      </c>
      <c r="G62" s="99">
        <f>SUM(G53:G55)</f>
        <v>0</v>
      </c>
      <c r="H62" s="32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92"/>
      <c r="T62" s="92"/>
      <c r="U62" s="92"/>
      <c r="V62" s="92"/>
      <c r="W62" s="9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s="79" customFormat="1" ht="26.25" customHeight="1" x14ac:dyDescent="0.2">
      <c r="A63" s="229"/>
      <c r="B63" s="585"/>
      <c r="C63" s="585"/>
      <c r="D63" s="586" t="s">
        <v>439</v>
      </c>
      <c r="E63" s="587"/>
      <c r="F63" s="98" t="s">
        <v>34</v>
      </c>
      <c r="G63" s="99">
        <f>SUM(G56:G58)</f>
        <v>0</v>
      </c>
      <c r="H63" s="32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92"/>
      <c r="T63" s="92"/>
      <c r="U63" s="92"/>
      <c r="V63" s="92"/>
      <c r="W63" s="9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</row>
    <row r="64" spans="1:48" s="79" customFormat="1" ht="26.25" customHeight="1" x14ac:dyDescent="0.2">
      <c r="A64" s="96"/>
      <c r="B64" s="585"/>
      <c r="C64" s="585"/>
      <c r="D64" s="586" t="s">
        <v>30</v>
      </c>
      <c r="E64" s="587"/>
      <c r="F64" s="98" t="s">
        <v>34</v>
      </c>
      <c r="G64" s="99">
        <f>SUM(G59:G63)</f>
        <v>0</v>
      </c>
      <c r="H64" s="32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92"/>
      <c r="T64" s="92"/>
      <c r="U64" s="92"/>
      <c r="V64" s="92"/>
      <c r="W64" s="9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1:48" s="79" customFormat="1" ht="26.25" customHeight="1" x14ac:dyDescent="0.2">
      <c r="A65" s="96"/>
      <c r="B65" s="96"/>
      <c r="C65" s="96"/>
      <c r="D65" s="96"/>
      <c r="E65" s="96"/>
      <c r="F65" s="96"/>
      <c r="G65" s="135"/>
      <c r="H65" s="96"/>
      <c r="I65" s="268"/>
      <c r="J65" s="295"/>
      <c r="K65" s="295"/>
      <c r="L65" s="295"/>
      <c r="M65" s="295"/>
      <c r="N65" s="295"/>
      <c r="O65" s="295"/>
      <c r="P65" s="295"/>
      <c r="Q65" s="295"/>
      <c r="R65" s="295"/>
      <c r="S65" s="92"/>
      <c r="T65" s="92"/>
      <c r="U65" s="92"/>
      <c r="V65" s="92"/>
      <c r="W65" s="9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:48" s="79" customFormat="1" ht="26.25" customHeight="1" x14ac:dyDescent="0.2">
      <c r="A66" s="96"/>
      <c r="B66" s="585" t="s">
        <v>367</v>
      </c>
      <c r="C66" s="585" t="s">
        <v>173</v>
      </c>
      <c r="D66" s="586" t="s">
        <v>181</v>
      </c>
      <c r="E66" s="587"/>
      <c r="F66" s="98" t="s">
        <v>34</v>
      </c>
      <c r="G66" s="21">
        <v>0</v>
      </c>
      <c r="H66" s="32"/>
      <c r="I66" s="296"/>
      <c r="J66" s="300"/>
      <c r="K66" s="300"/>
      <c r="L66" s="300"/>
      <c r="M66" s="295"/>
      <c r="N66" s="295"/>
      <c r="O66" s="295"/>
      <c r="P66" s="296"/>
      <c r="Q66" s="296"/>
      <c r="R66" s="296"/>
      <c r="S66" s="92"/>
      <c r="T66" s="92"/>
      <c r="U66" s="92"/>
      <c r="V66" s="92"/>
      <c r="W66" s="9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79" customFormat="1" ht="26.25" customHeight="1" x14ac:dyDescent="0.2">
      <c r="A67" s="96"/>
      <c r="B67" s="585" t="s">
        <v>184</v>
      </c>
      <c r="C67" s="585" t="s">
        <v>187</v>
      </c>
      <c r="D67" s="586" t="s">
        <v>182</v>
      </c>
      <c r="E67" s="587"/>
      <c r="F67" s="98" t="s">
        <v>34</v>
      </c>
      <c r="G67" s="21">
        <v>0</v>
      </c>
      <c r="H67" s="32"/>
      <c r="I67" s="296"/>
      <c r="J67" s="300"/>
      <c r="K67" s="300"/>
      <c r="L67" s="300"/>
      <c r="M67" s="295"/>
      <c r="N67" s="295"/>
      <c r="O67" s="295"/>
      <c r="P67" s="296"/>
      <c r="Q67" s="296"/>
      <c r="R67" s="296"/>
      <c r="S67" s="92"/>
      <c r="T67" s="92"/>
      <c r="U67" s="92"/>
      <c r="V67" s="92"/>
      <c r="W67" s="9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1:48" s="79" customFormat="1" ht="26.25" customHeight="1" x14ac:dyDescent="0.2">
      <c r="A68" s="96"/>
      <c r="B68" s="585"/>
      <c r="C68" s="585" t="s">
        <v>187</v>
      </c>
      <c r="D68" s="586" t="s">
        <v>183</v>
      </c>
      <c r="E68" s="587"/>
      <c r="F68" s="98" t="s">
        <v>34</v>
      </c>
      <c r="G68" s="21">
        <v>0</v>
      </c>
      <c r="H68" s="32"/>
      <c r="I68" s="296"/>
      <c r="J68" s="300"/>
      <c r="K68" s="300"/>
      <c r="L68" s="300"/>
      <c r="M68" s="295"/>
      <c r="N68" s="295"/>
      <c r="O68" s="295"/>
      <c r="P68" s="296"/>
      <c r="Q68" s="296"/>
      <c r="R68" s="296"/>
      <c r="S68" s="92"/>
      <c r="T68" s="92"/>
      <c r="U68" s="92"/>
      <c r="V68" s="92"/>
      <c r="W68" s="9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1:48" s="79" customFormat="1" ht="26.25" customHeight="1" x14ac:dyDescent="0.2">
      <c r="A69" s="96"/>
      <c r="B69" s="585"/>
      <c r="C69" s="585" t="s">
        <v>15</v>
      </c>
      <c r="D69" s="586" t="s">
        <v>181</v>
      </c>
      <c r="E69" s="587"/>
      <c r="F69" s="98" t="s">
        <v>34</v>
      </c>
      <c r="G69" s="21">
        <v>0</v>
      </c>
      <c r="H69" s="32"/>
      <c r="I69" s="296"/>
      <c r="J69" s="300"/>
      <c r="K69" s="300"/>
      <c r="L69" s="300"/>
      <c r="M69" s="295"/>
      <c r="N69" s="295"/>
      <c r="O69" s="295"/>
      <c r="P69" s="296"/>
      <c r="Q69" s="296"/>
      <c r="R69" s="296"/>
      <c r="S69" s="92"/>
      <c r="T69" s="92"/>
      <c r="U69" s="92"/>
      <c r="V69" s="92"/>
      <c r="W69" s="9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1:48" s="79" customFormat="1" ht="26.25" customHeight="1" x14ac:dyDescent="0.2">
      <c r="A70" s="96"/>
      <c r="B70" s="585"/>
      <c r="C70" s="585" t="s">
        <v>187</v>
      </c>
      <c r="D70" s="586" t="s">
        <v>182</v>
      </c>
      <c r="E70" s="587"/>
      <c r="F70" s="98" t="s">
        <v>34</v>
      </c>
      <c r="G70" s="21">
        <v>0</v>
      </c>
      <c r="H70" s="32"/>
      <c r="I70" s="296"/>
      <c r="J70" s="300"/>
      <c r="K70" s="300"/>
      <c r="L70" s="300"/>
      <c r="M70" s="295"/>
      <c r="N70" s="295"/>
      <c r="O70" s="295"/>
      <c r="P70" s="296"/>
      <c r="Q70" s="296"/>
      <c r="R70" s="296"/>
      <c r="S70" s="92"/>
      <c r="T70" s="92"/>
      <c r="U70" s="92"/>
      <c r="V70" s="92"/>
      <c r="W70" s="9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</row>
    <row r="71" spans="1:48" s="79" customFormat="1" ht="26.25" customHeight="1" x14ac:dyDescent="0.2">
      <c r="A71" s="96"/>
      <c r="B71" s="585"/>
      <c r="C71" s="585" t="s">
        <v>187</v>
      </c>
      <c r="D71" s="586" t="s">
        <v>183</v>
      </c>
      <c r="E71" s="587"/>
      <c r="F71" s="98" t="s">
        <v>34</v>
      </c>
      <c r="G71" s="21">
        <v>0</v>
      </c>
      <c r="H71" s="32"/>
      <c r="I71" s="296"/>
      <c r="J71" s="300"/>
      <c r="K71" s="300"/>
      <c r="L71" s="300"/>
      <c r="M71" s="295"/>
      <c r="N71" s="295"/>
      <c r="O71" s="295"/>
      <c r="P71" s="296"/>
      <c r="Q71" s="296"/>
      <c r="R71" s="296"/>
      <c r="S71" s="92"/>
      <c r="T71" s="92"/>
      <c r="U71" s="92"/>
      <c r="V71" s="92"/>
      <c r="W71" s="9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48" s="79" customFormat="1" ht="26.25" customHeight="1" x14ac:dyDescent="0.2">
      <c r="A72" s="96"/>
      <c r="B72" s="585"/>
      <c r="C72" s="585" t="s">
        <v>16</v>
      </c>
      <c r="D72" s="586" t="s">
        <v>181</v>
      </c>
      <c r="E72" s="587"/>
      <c r="F72" s="98" t="s">
        <v>34</v>
      </c>
      <c r="G72" s="21">
        <v>0</v>
      </c>
      <c r="H72" s="32"/>
      <c r="I72" s="296"/>
      <c r="J72" s="300"/>
      <c r="K72" s="300"/>
      <c r="L72" s="300"/>
      <c r="M72" s="295"/>
      <c r="N72" s="295"/>
      <c r="O72" s="295"/>
      <c r="P72" s="296"/>
      <c r="Q72" s="296"/>
      <c r="R72" s="296"/>
      <c r="S72" s="92"/>
      <c r="T72" s="92"/>
      <c r="U72" s="92"/>
      <c r="V72" s="92"/>
      <c r="W72" s="9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1:48" s="79" customFormat="1" ht="26.25" customHeight="1" x14ac:dyDescent="0.2">
      <c r="A73" s="96"/>
      <c r="B73" s="585"/>
      <c r="C73" s="585"/>
      <c r="D73" s="586" t="s">
        <v>182</v>
      </c>
      <c r="E73" s="587"/>
      <c r="F73" s="98" t="s">
        <v>34</v>
      </c>
      <c r="G73" s="21">
        <v>0</v>
      </c>
      <c r="H73" s="32"/>
      <c r="I73" s="296"/>
      <c r="J73" s="300"/>
      <c r="K73" s="300"/>
      <c r="L73" s="300"/>
      <c r="M73" s="295"/>
      <c r="N73" s="295"/>
      <c r="O73" s="295"/>
      <c r="P73" s="296"/>
      <c r="Q73" s="296"/>
      <c r="R73" s="296"/>
      <c r="S73" s="92"/>
      <c r="T73" s="92"/>
      <c r="U73" s="92"/>
      <c r="V73" s="92"/>
      <c r="W73" s="9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48" s="79" customFormat="1" ht="26.25" customHeight="1" x14ac:dyDescent="0.2">
      <c r="A74" s="96"/>
      <c r="B74" s="585"/>
      <c r="C74" s="585"/>
      <c r="D74" s="586" t="s">
        <v>183</v>
      </c>
      <c r="E74" s="587"/>
      <c r="F74" s="98" t="s">
        <v>34</v>
      </c>
      <c r="G74" s="21">
        <v>0</v>
      </c>
      <c r="H74" s="32"/>
      <c r="I74" s="296"/>
      <c r="J74" s="300"/>
      <c r="K74" s="300"/>
      <c r="L74" s="300"/>
      <c r="M74" s="295"/>
      <c r="N74" s="295"/>
      <c r="O74" s="295"/>
      <c r="P74" s="296"/>
      <c r="Q74" s="296"/>
      <c r="R74" s="296"/>
      <c r="S74" s="92"/>
      <c r="T74" s="92"/>
      <c r="U74" s="92"/>
      <c r="V74" s="92"/>
      <c r="W74" s="9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48" s="79" customFormat="1" ht="26.25" customHeight="1" x14ac:dyDescent="0.2">
      <c r="A75" s="96"/>
      <c r="B75" s="585"/>
      <c r="C75" s="585" t="s">
        <v>17</v>
      </c>
      <c r="D75" s="586" t="s">
        <v>181</v>
      </c>
      <c r="E75" s="587"/>
      <c r="F75" s="98" t="s">
        <v>34</v>
      </c>
      <c r="G75" s="21">
        <v>0</v>
      </c>
      <c r="H75" s="32"/>
      <c r="I75" s="296"/>
      <c r="J75" s="300"/>
      <c r="K75" s="300"/>
      <c r="L75" s="300"/>
      <c r="M75" s="295"/>
      <c r="N75" s="295"/>
      <c r="O75" s="295"/>
      <c r="P75" s="296"/>
      <c r="Q75" s="296"/>
      <c r="R75" s="296"/>
      <c r="S75" s="92"/>
      <c r="T75" s="92"/>
      <c r="U75" s="92"/>
      <c r="V75" s="92"/>
      <c r="W75" s="9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48" s="79" customFormat="1" ht="26.25" customHeight="1" x14ac:dyDescent="0.2">
      <c r="A76" s="96"/>
      <c r="B76" s="585"/>
      <c r="C76" s="585"/>
      <c r="D76" s="586" t="s">
        <v>182</v>
      </c>
      <c r="E76" s="587"/>
      <c r="F76" s="98" t="s">
        <v>34</v>
      </c>
      <c r="G76" s="21">
        <v>0</v>
      </c>
      <c r="H76" s="32"/>
      <c r="I76" s="296"/>
      <c r="J76" s="300"/>
      <c r="K76" s="300"/>
      <c r="L76" s="300"/>
      <c r="M76" s="295"/>
      <c r="N76" s="295"/>
      <c r="O76" s="295"/>
      <c r="P76" s="296"/>
      <c r="Q76" s="296"/>
      <c r="R76" s="296"/>
      <c r="S76" s="92"/>
      <c r="T76" s="92"/>
      <c r="U76" s="92"/>
      <c r="V76" s="92"/>
      <c r="W76" s="9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1:48" s="79" customFormat="1" ht="26.25" customHeight="1" x14ac:dyDescent="0.2">
      <c r="A77" s="96"/>
      <c r="B77" s="585"/>
      <c r="C77" s="585"/>
      <c r="D77" s="586" t="s">
        <v>183</v>
      </c>
      <c r="E77" s="587"/>
      <c r="F77" s="98" t="s">
        <v>34</v>
      </c>
      <c r="G77" s="21">
        <v>0</v>
      </c>
      <c r="H77" s="32"/>
      <c r="I77" s="296"/>
      <c r="J77" s="300"/>
      <c r="K77" s="300"/>
      <c r="L77" s="300"/>
      <c r="M77" s="295"/>
      <c r="N77" s="295"/>
      <c r="O77" s="295"/>
      <c r="P77" s="296"/>
      <c r="Q77" s="296"/>
      <c r="R77" s="296"/>
      <c r="S77" s="92"/>
      <c r="T77" s="92"/>
      <c r="U77" s="92"/>
      <c r="V77" s="92"/>
      <c r="W77" s="9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48" s="79" customFormat="1" ht="26.25" customHeight="1" x14ac:dyDescent="0.2">
      <c r="A78" s="229"/>
      <c r="B78" s="585"/>
      <c r="C78" s="585" t="s">
        <v>439</v>
      </c>
      <c r="D78" s="586" t="s">
        <v>181</v>
      </c>
      <c r="E78" s="587"/>
      <c r="F78" s="98" t="s">
        <v>34</v>
      </c>
      <c r="G78" s="21">
        <v>0</v>
      </c>
      <c r="H78" s="32"/>
      <c r="I78" s="296"/>
      <c r="J78" s="300"/>
      <c r="K78" s="300"/>
      <c r="L78" s="300"/>
      <c r="M78" s="295"/>
      <c r="N78" s="295"/>
      <c r="O78" s="295"/>
      <c r="P78" s="296"/>
      <c r="Q78" s="296"/>
      <c r="R78" s="296"/>
      <c r="S78" s="92"/>
      <c r="T78" s="92"/>
      <c r="U78" s="92"/>
      <c r="V78" s="92"/>
      <c r="W78" s="9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48" s="79" customFormat="1" ht="26.25" customHeight="1" x14ac:dyDescent="0.2">
      <c r="A79" s="229"/>
      <c r="B79" s="585"/>
      <c r="C79" s="585"/>
      <c r="D79" s="586" t="s">
        <v>182</v>
      </c>
      <c r="E79" s="587"/>
      <c r="F79" s="98" t="s">
        <v>34</v>
      </c>
      <c r="G79" s="21">
        <v>0</v>
      </c>
      <c r="H79" s="32"/>
      <c r="I79" s="296"/>
      <c r="J79" s="300"/>
      <c r="K79" s="300"/>
      <c r="L79" s="300"/>
      <c r="M79" s="295"/>
      <c r="N79" s="295"/>
      <c r="O79" s="295"/>
      <c r="P79" s="296"/>
      <c r="Q79" s="296"/>
      <c r="R79" s="296"/>
      <c r="S79" s="92"/>
      <c r="T79" s="92"/>
      <c r="U79" s="92"/>
      <c r="V79" s="92"/>
      <c r="W79" s="9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48" s="79" customFormat="1" ht="26.25" customHeight="1" x14ac:dyDescent="0.2">
      <c r="A80" s="229"/>
      <c r="B80" s="585"/>
      <c r="C80" s="585"/>
      <c r="D80" s="586" t="s">
        <v>183</v>
      </c>
      <c r="E80" s="587"/>
      <c r="F80" s="98" t="s">
        <v>34</v>
      </c>
      <c r="G80" s="21">
        <v>0</v>
      </c>
      <c r="H80" s="97"/>
      <c r="I80" s="296"/>
      <c r="J80" s="300"/>
      <c r="K80" s="300"/>
      <c r="L80" s="300"/>
      <c r="M80" s="295"/>
      <c r="N80" s="295"/>
      <c r="O80" s="295"/>
      <c r="P80" s="296"/>
      <c r="Q80" s="296"/>
      <c r="R80" s="296"/>
      <c r="S80" s="92"/>
      <c r="T80" s="92"/>
      <c r="U80" s="92"/>
      <c r="V80" s="92"/>
      <c r="W80" s="9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48" s="79" customFormat="1" ht="26.25" customHeight="1" x14ac:dyDescent="0.2">
      <c r="A81" s="96"/>
      <c r="B81" s="585"/>
      <c r="C81" s="585" t="s">
        <v>395</v>
      </c>
      <c r="D81" s="586" t="s">
        <v>173</v>
      </c>
      <c r="E81" s="587"/>
      <c r="F81" s="98" t="s">
        <v>34</v>
      </c>
      <c r="G81" s="99">
        <f>SUM(G66:G68)</f>
        <v>0</v>
      </c>
      <c r="H81" s="32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92"/>
      <c r="T81" s="92"/>
      <c r="U81" s="92"/>
      <c r="V81" s="92"/>
      <c r="W81" s="9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48" s="79" customFormat="1" ht="26.25" customHeight="1" x14ac:dyDescent="0.2">
      <c r="A82" s="96"/>
      <c r="B82" s="585"/>
      <c r="C82" s="585" t="s">
        <v>186</v>
      </c>
      <c r="D82" s="586" t="s">
        <v>15</v>
      </c>
      <c r="E82" s="587"/>
      <c r="F82" s="98" t="s">
        <v>34</v>
      </c>
      <c r="G82" s="99">
        <f>SUM(G69:G71)</f>
        <v>0</v>
      </c>
      <c r="H82" s="32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92"/>
      <c r="T82" s="92"/>
      <c r="U82" s="92"/>
      <c r="V82" s="92"/>
      <c r="W82" s="9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48" s="79" customFormat="1" ht="26.25" customHeight="1" x14ac:dyDescent="0.2">
      <c r="A83" s="96"/>
      <c r="B83" s="585"/>
      <c r="C83" s="585"/>
      <c r="D83" s="586" t="s">
        <v>16</v>
      </c>
      <c r="E83" s="587"/>
      <c r="F83" s="98" t="s">
        <v>34</v>
      </c>
      <c r="G83" s="99">
        <f>SUM(G72:G74)</f>
        <v>0</v>
      </c>
      <c r="H83" s="32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92"/>
      <c r="T83" s="92"/>
      <c r="U83" s="92"/>
      <c r="V83" s="92"/>
      <c r="W83" s="9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1:48" s="79" customFormat="1" ht="26.25" customHeight="1" x14ac:dyDescent="0.2">
      <c r="A84" s="96"/>
      <c r="B84" s="585"/>
      <c r="C84" s="585"/>
      <c r="D84" s="586" t="s">
        <v>17</v>
      </c>
      <c r="E84" s="587"/>
      <c r="F84" s="98" t="s">
        <v>34</v>
      </c>
      <c r="G84" s="99">
        <f>SUM(G75:G77)</f>
        <v>0</v>
      </c>
      <c r="H84" s="32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92"/>
      <c r="T84" s="92"/>
      <c r="U84" s="92"/>
      <c r="V84" s="92"/>
      <c r="W84" s="9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1:48" s="79" customFormat="1" ht="26.25" customHeight="1" x14ac:dyDescent="0.2">
      <c r="A85" s="229"/>
      <c r="B85" s="585"/>
      <c r="C85" s="585"/>
      <c r="D85" s="586" t="s">
        <v>439</v>
      </c>
      <c r="E85" s="587"/>
      <c r="F85" s="98" t="s">
        <v>34</v>
      </c>
      <c r="G85" s="99">
        <f>SUM(G78:G80)</f>
        <v>0</v>
      </c>
      <c r="H85" s="32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92"/>
      <c r="T85" s="92"/>
      <c r="U85" s="92"/>
      <c r="V85" s="92"/>
      <c r="W85" s="9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1:48" s="79" customFormat="1" ht="26.25" customHeight="1" x14ac:dyDescent="0.2">
      <c r="A86" s="96"/>
      <c r="B86" s="585"/>
      <c r="C86" s="585"/>
      <c r="D86" s="586" t="s">
        <v>30</v>
      </c>
      <c r="E86" s="587"/>
      <c r="F86" s="98" t="s">
        <v>34</v>
      </c>
      <c r="G86" s="99">
        <f>SUM(G81:G85)</f>
        <v>0</v>
      </c>
      <c r="H86" s="97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92"/>
      <c r="T86" s="92"/>
      <c r="U86" s="92"/>
      <c r="V86" s="92"/>
      <c r="W86" s="9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1:48" s="79" customFormat="1" ht="26.25" customHeight="1" x14ac:dyDescent="0.2">
      <c r="A87" s="96"/>
      <c r="B87" s="565" t="s">
        <v>185</v>
      </c>
      <c r="C87" s="565" t="s">
        <v>173</v>
      </c>
      <c r="D87" s="565"/>
      <c r="E87" s="565"/>
      <c r="F87" s="98" t="s">
        <v>34</v>
      </c>
      <c r="G87" s="99">
        <f>G59+G81</f>
        <v>0</v>
      </c>
      <c r="H87" s="32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92"/>
      <c r="T87" s="92"/>
      <c r="U87" s="92"/>
      <c r="V87" s="92"/>
      <c r="W87" s="9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</row>
    <row r="88" spans="1:48" s="79" customFormat="1" ht="26.25" customHeight="1" x14ac:dyDescent="0.2">
      <c r="A88" s="96"/>
      <c r="B88" s="565"/>
      <c r="C88" s="565" t="s">
        <v>15</v>
      </c>
      <c r="D88" s="565"/>
      <c r="E88" s="565"/>
      <c r="F88" s="98" t="s">
        <v>34</v>
      </c>
      <c r="G88" s="99">
        <f t="shared" ref="G88:G91" si="0">G60+G82</f>
        <v>0</v>
      </c>
      <c r="H88" s="32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92"/>
      <c r="T88" s="92"/>
      <c r="U88" s="92"/>
      <c r="V88" s="92"/>
      <c r="W88" s="9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 s="79" customFormat="1" ht="26.25" customHeight="1" x14ac:dyDescent="0.2">
      <c r="A89" s="96"/>
      <c r="B89" s="565"/>
      <c r="C89" s="565" t="s">
        <v>16</v>
      </c>
      <c r="D89" s="565"/>
      <c r="E89" s="565"/>
      <c r="F89" s="98" t="s">
        <v>34</v>
      </c>
      <c r="G89" s="99">
        <f t="shared" si="0"/>
        <v>0</v>
      </c>
      <c r="H89" s="32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92"/>
      <c r="T89" s="92"/>
      <c r="U89" s="92"/>
      <c r="V89" s="92"/>
      <c r="W89" s="9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 s="79" customFormat="1" ht="26.25" customHeight="1" x14ac:dyDescent="0.2">
      <c r="A90" s="96"/>
      <c r="B90" s="565"/>
      <c r="C90" s="565" t="s">
        <v>17</v>
      </c>
      <c r="D90" s="565"/>
      <c r="E90" s="565"/>
      <c r="F90" s="98" t="s">
        <v>34</v>
      </c>
      <c r="G90" s="99">
        <f t="shared" si="0"/>
        <v>0</v>
      </c>
      <c r="H90" s="32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92"/>
      <c r="T90" s="92"/>
      <c r="U90" s="92"/>
      <c r="V90" s="92"/>
      <c r="W90" s="9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1:48" s="79" customFormat="1" ht="26.25" customHeight="1" x14ac:dyDescent="0.2">
      <c r="A91" s="229"/>
      <c r="B91" s="565"/>
      <c r="C91" s="565" t="s">
        <v>439</v>
      </c>
      <c r="D91" s="565"/>
      <c r="E91" s="565"/>
      <c r="F91" s="98" t="s">
        <v>34</v>
      </c>
      <c r="G91" s="99">
        <f t="shared" si="0"/>
        <v>0</v>
      </c>
      <c r="H91" s="32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92"/>
      <c r="T91" s="92"/>
      <c r="U91" s="92"/>
      <c r="V91" s="92"/>
      <c r="W91" s="9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1:48" s="79" customFormat="1" ht="26.25" customHeight="1" x14ac:dyDescent="0.2">
      <c r="A92" s="96"/>
      <c r="B92" s="565"/>
      <c r="C92" s="565" t="s">
        <v>29</v>
      </c>
      <c r="D92" s="565"/>
      <c r="E92" s="565"/>
      <c r="F92" s="98" t="s">
        <v>34</v>
      </c>
      <c r="G92" s="99">
        <f>SUM(G87:G91)</f>
        <v>0</v>
      </c>
      <c r="H92" s="32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92"/>
      <c r="T92" s="92"/>
      <c r="U92" s="92"/>
      <c r="V92" s="92"/>
      <c r="W92" s="9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  <row r="93" spans="1:48" s="79" customFormat="1" ht="26.25" customHeight="1" x14ac:dyDescent="0.2">
      <c r="A93" s="122"/>
      <c r="B93" s="122"/>
      <c r="C93" s="122"/>
      <c r="D93" s="122"/>
      <c r="E93" s="122"/>
      <c r="F93" s="122"/>
      <c r="G93" s="32"/>
      <c r="H93" s="122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92"/>
      <c r="T93" s="92"/>
      <c r="U93" s="92"/>
      <c r="V93" s="92"/>
      <c r="W93" s="9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 s="79" customFormat="1" ht="26.25" customHeight="1" x14ac:dyDescent="0.2">
      <c r="A94" s="122"/>
      <c r="B94" s="122"/>
      <c r="C94" s="122"/>
      <c r="D94" s="122"/>
      <c r="E94" s="122"/>
      <c r="F94" s="122"/>
      <c r="G94" s="32"/>
      <c r="H94" s="122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92"/>
      <c r="T94" s="92"/>
      <c r="U94" s="92"/>
      <c r="V94" s="92"/>
      <c r="W94" s="9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 s="36" customFormat="1" ht="26.25" customHeight="1" x14ac:dyDescent="0.2">
      <c r="A95" s="87"/>
      <c r="B95" s="81" t="s">
        <v>248</v>
      </c>
      <c r="C95" s="77"/>
      <c r="G95" s="43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92"/>
      <c r="T95" s="92"/>
      <c r="U95" s="92"/>
      <c r="V95" s="92"/>
      <c r="W95" s="92"/>
    </row>
    <row r="96" spans="1:48" s="36" customFormat="1" ht="26.25" customHeight="1" x14ac:dyDescent="0.2">
      <c r="A96" s="87"/>
      <c r="G96" s="43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92"/>
      <c r="T96" s="92"/>
      <c r="U96" s="92"/>
      <c r="V96" s="92"/>
      <c r="W96" s="92"/>
    </row>
    <row r="97" spans="1:48" s="79" customFormat="1" ht="26.25" customHeight="1" x14ac:dyDescent="0.2">
      <c r="A97" s="134"/>
      <c r="B97" s="565" t="s">
        <v>230</v>
      </c>
      <c r="C97" s="565"/>
      <c r="D97" s="565"/>
      <c r="E97" s="565"/>
      <c r="F97" s="211" t="s">
        <v>231</v>
      </c>
      <c r="G97" s="133" t="s">
        <v>237</v>
      </c>
      <c r="H97" s="32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92"/>
      <c r="T97" s="92"/>
      <c r="U97" s="92"/>
      <c r="V97" s="92"/>
      <c r="W97" s="9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1:48" s="79" customFormat="1" ht="26.25" customHeight="1" x14ac:dyDescent="0.2">
      <c r="A98" s="229"/>
      <c r="B98" s="229"/>
      <c r="C98" s="229"/>
      <c r="D98" s="229"/>
      <c r="E98" s="229"/>
      <c r="F98" s="229"/>
      <c r="G98" s="229"/>
      <c r="H98" s="32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92"/>
      <c r="T98" s="92"/>
      <c r="U98" s="92"/>
      <c r="V98" s="92"/>
      <c r="W98" s="9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1:48" s="79" customFormat="1" ht="26.25" customHeight="1" x14ac:dyDescent="0.2">
      <c r="A99" s="96"/>
      <c r="B99" s="565" t="s">
        <v>252</v>
      </c>
      <c r="C99" s="565" t="s">
        <v>173</v>
      </c>
      <c r="D99" s="565" t="s">
        <v>402</v>
      </c>
      <c r="E99" s="565"/>
      <c r="F99" s="98" t="s">
        <v>233</v>
      </c>
      <c r="G99" s="208">
        <f>SUM(G44:G46,G66:G68)*6</f>
        <v>0</v>
      </c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92"/>
      <c r="T99" s="92"/>
      <c r="U99" s="92"/>
      <c r="V99" s="92"/>
      <c r="W99" s="9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1:48" s="79" customFormat="1" ht="26.25" customHeight="1" x14ac:dyDescent="0.2">
      <c r="A100" s="177"/>
      <c r="B100" s="565"/>
      <c r="C100" s="565"/>
      <c r="D100" s="565"/>
      <c r="E100" s="565"/>
      <c r="F100" s="98" t="s">
        <v>233</v>
      </c>
      <c r="G100" s="208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92"/>
      <c r="T100" s="92"/>
      <c r="U100" s="92"/>
      <c r="V100" s="92"/>
      <c r="W100" s="9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1:48" s="79" customFormat="1" ht="26.25" customHeight="1" x14ac:dyDescent="0.2">
      <c r="A101" s="177"/>
      <c r="B101" s="565"/>
      <c r="C101" s="565"/>
      <c r="D101" s="565"/>
      <c r="E101" s="565"/>
      <c r="F101" s="98" t="s">
        <v>233</v>
      </c>
      <c r="G101" s="208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92"/>
      <c r="T101" s="92"/>
      <c r="U101" s="92"/>
      <c r="V101" s="92"/>
      <c r="W101" s="9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2" spans="1:48" s="79" customFormat="1" ht="26.25" customHeight="1" x14ac:dyDescent="0.2">
      <c r="A102" s="96"/>
      <c r="B102" s="565"/>
      <c r="C102" s="565" t="s">
        <v>15</v>
      </c>
      <c r="D102" s="565" t="s">
        <v>402</v>
      </c>
      <c r="E102" s="565"/>
      <c r="F102" s="98" t="s">
        <v>233</v>
      </c>
      <c r="G102" s="208">
        <f>SUM(G47:G49,G69:G71)*6</f>
        <v>0</v>
      </c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92"/>
      <c r="T102" s="92"/>
      <c r="U102" s="92"/>
      <c r="V102" s="92"/>
      <c r="W102" s="9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</row>
    <row r="103" spans="1:48" s="79" customFormat="1" ht="26.25" customHeight="1" x14ac:dyDescent="0.2">
      <c r="A103" s="177"/>
      <c r="B103" s="565"/>
      <c r="C103" s="565"/>
      <c r="D103" s="565"/>
      <c r="E103" s="565"/>
      <c r="F103" s="98" t="s">
        <v>233</v>
      </c>
      <c r="G103" s="208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92"/>
      <c r="T103" s="92"/>
      <c r="U103" s="92"/>
      <c r="V103" s="92"/>
      <c r="W103" s="9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</row>
    <row r="104" spans="1:48" s="79" customFormat="1" ht="26.25" customHeight="1" x14ac:dyDescent="0.2">
      <c r="A104" s="177"/>
      <c r="B104" s="565"/>
      <c r="C104" s="565"/>
      <c r="D104" s="565"/>
      <c r="E104" s="565"/>
      <c r="F104" s="98" t="s">
        <v>233</v>
      </c>
      <c r="G104" s="208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92"/>
      <c r="T104" s="92"/>
      <c r="U104" s="92"/>
      <c r="V104" s="92"/>
      <c r="W104" s="9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</row>
    <row r="105" spans="1:48" s="79" customFormat="1" ht="26.25" customHeight="1" x14ac:dyDescent="0.2">
      <c r="A105" s="96"/>
      <c r="B105" s="565"/>
      <c r="C105" s="565" t="s">
        <v>16</v>
      </c>
      <c r="D105" s="565" t="s">
        <v>402</v>
      </c>
      <c r="E105" s="565"/>
      <c r="F105" s="98" t="s">
        <v>233</v>
      </c>
      <c r="G105" s="208">
        <f>SUM(G50:G52,G72:G74)*6</f>
        <v>0</v>
      </c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92"/>
      <c r="T105" s="92"/>
      <c r="U105" s="92"/>
      <c r="V105" s="92"/>
      <c r="W105" s="9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</row>
    <row r="106" spans="1:48" s="79" customFormat="1" ht="26.25" customHeight="1" x14ac:dyDescent="0.2">
      <c r="A106" s="177"/>
      <c r="B106" s="565"/>
      <c r="C106" s="565"/>
      <c r="D106" s="565"/>
      <c r="E106" s="565"/>
      <c r="F106" s="98" t="s">
        <v>233</v>
      </c>
      <c r="G106" s="208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92"/>
      <c r="T106" s="92"/>
      <c r="U106" s="92"/>
      <c r="V106" s="92"/>
      <c r="W106" s="9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</row>
    <row r="107" spans="1:48" s="79" customFormat="1" ht="26.25" customHeight="1" x14ac:dyDescent="0.2">
      <c r="A107" s="177"/>
      <c r="B107" s="565"/>
      <c r="C107" s="565"/>
      <c r="D107" s="565"/>
      <c r="E107" s="565"/>
      <c r="F107" s="98" t="s">
        <v>233</v>
      </c>
      <c r="G107" s="208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92"/>
      <c r="T107" s="92"/>
      <c r="U107" s="92"/>
      <c r="V107" s="92"/>
      <c r="W107" s="9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</row>
    <row r="108" spans="1:48" s="79" customFormat="1" ht="26.25" customHeight="1" x14ac:dyDescent="0.2">
      <c r="A108" s="96"/>
      <c r="B108" s="565"/>
      <c r="C108" s="565" t="s">
        <v>17</v>
      </c>
      <c r="D108" s="565" t="s">
        <v>402</v>
      </c>
      <c r="E108" s="565"/>
      <c r="F108" s="98" t="s">
        <v>233</v>
      </c>
      <c r="G108" s="208">
        <f>SUM(G53:G55,G75:G77)*10</f>
        <v>0</v>
      </c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92"/>
      <c r="T108" s="92"/>
      <c r="U108" s="92"/>
      <c r="V108" s="92"/>
      <c r="W108" s="9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</row>
    <row r="109" spans="1:48" s="79" customFormat="1" ht="26.25" customHeight="1" x14ac:dyDescent="0.2">
      <c r="A109" s="177"/>
      <c r="B109" s="565"/>
      <c r="C109" s="565"/>
      <c r="D109" s="565"/>
      <c r="E109" s="565"/>
      <c r="F109" s="98" t="s">
        <v>233</v>
      </c>
      <c r="G109" s="208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92"/>
      <c r="T109" s="92"/>
      <c r="U109" s="92"/>
      <c r="V109" s="92"/>
      <c r="W109" s="9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1:48" s="79" customFormat="1" ht="26.25" customHeight="1" x14ac:dyDescent="0.2">
      <c r="A110" s="177"/>
      <c r="B110" s="565"/>
      <c r="C110" s="565"/>
      <c r="D110" s="565"/>
      <c r="E110" s="565"/>
      <c r="F110" s="98" t="s">
        <v>233</v>
      </c>
      <c r="G110" s="208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92"/>
      <c r="T110" s="92"/>
      <c r="U110" s="92"/>
      <c r="V110" s="92"/>
      <c r="W110" s="9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</row>
    <row r="111" spans="1:48" s="79" customFormat="1" ht="26.25" customHeight="1" x14ac:dyDescent="0.2">
      <c r="A111" s="229"/>
      <c r="B111" s="565"/>
      <c r="C111" s="585" t="s">
        <v>439</v>
      </c>
      <c r="D111" s="565" t="s">
        <v>402</v>
      </c>
      <c r="E111" s="565"/>
      <c r="F111" s="98" t="s">
        <v>233</v>
      </c>
      <c r="G111" s="208">
        <f>SUM(G56:G58,G78:G80)*14</f>
        <v>0</v>
      </c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92"/>
      <c r="T111" s="92"/>
      <c r="U111" s="92"/>
      <c r="V111" s="92"/>
      <c r="W111" s="9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</row>
    <row r="112" spans="1:48" s="79" customFormat="1" ht="26.25" customHeight="1" x14ac:dyDescent="0.2">
      <c r="A112" s="229"/>
      <c r="B112" s="565"/>
      <c r="C112" s="585"/>
      <c r="D112" s="565"/>
      <c r="E112" s="565"/>
      <c r="F112" s="98" t="s">
        <v>233</v>
      </c>
      <c r="G112" s="208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92"/>
      <c r="T112" s="92"/>
      <c r="U112" s="92"/>
      <c r="V112" s="92"/>
      <c r="W112" s="9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</row>
    <row r="113" spans="1:148" s="79" customFormat="1" ht="26.25" customHeight="1" x14ac:dyDescent="0.2">
      <c r="A113" s="229"/>
      <c r="B113" s="565"/>
      <c r="C113" s="585"/>
      <c r="D113" s="565"/>
      <c r="E113" s="565"/>
      <c r="F113" s="98" t="s">
        <v>233</v>
      </c>
      <c r="G113" s="208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92"/>
      <c r="T113" s="92"/>
      <c r="U113" s="92"/>
      <c r="V113" s="92"/>
      <c r="W113" s="9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</row>
    <row r="114" spans="1:148" s="79" customFormat="1" ht="26.25" customHeight="1" x14ac:dyDescent="0.2">
      <c r="A114" s="96"/>
      <c r="B114" s="565"/>
      <c r="C114" s="565" t="s">
        <v>30</v>
      </c>
      <c r="D114" s="565"/>
      <c r="E114" s="565"/>
      <c r="F114" s="98" t="s">
        <v>233</v>
      </c>
      <c r="G114" s="208">
        <f>SUM(G99:G113)</f>
        <v>0</v>
      </c>
      <c r="H114" s="32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92"/>
      <c r="T114" s="92"/>
      <c r="U114" s="92"/>
      <c r="V114" s="92"/>
      <c r="W114" s="9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</row>
    <row r="115" spans="1:148" s="36" customFormat="1" ht="26.25" customHeight="1" x14ac:dyDescent="0.2">
      <c r="A115" s="87"/>
      <c r="G115" s="61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92"/>
      <c r="T115" s="92"/>
      <c r="U115" s="92"/>
      <c r="V115" s="92"/>
      <c r="W115" s="92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</row>
    <row r="116" spans="1:148" s="36" customFormat="1" ht="26.25" customHeight="1" x14ac:dyDescent="0.2">
      <c r="A116" s="87"/>
      <c r="G116" s="61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92"/>
      <c r="T116" s="92"/>
      <c r="U116" s="92"/>
      <c r="V116" s="92"/>
      <c r="W116" s="92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</row>
    <row r="117" spans="1:148" s="36" customFormat="1" ht="26.25" customHeight="1" x14ac:dyDescent="0.2">
      <c r="A117" s="87"/>
      <c r="B117" s="84" t="s">
        <v>249</v>
      </c>
      <c r="C117" s="77"/>
      <c r="G117" s="43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92"/>
      <c r="T117" s="92"/>
      <c r="U117" s="92"/>
      <c r="V117" s="92"/>
      <c r="W117" s="92"/>
    </row>
    <row r="118" spans="1:148" s="32" customFormat="1" ht="26.25" customHeight="1" x14ac:dyDescent="0.2">
      <c r="A118" s="96"/>
      <c r="B118" s="63"/>
      <c r="C118" s="63"/>
      <c r="D118" s="67"/>
      <c r="E118" s="67"/>
      <c r="F118" s="67"/>
      <c r="G118" s="43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92"/>
      <c r="T118" s="92"/>
      <c r="U118" s="92"/>
      <c r="V118" s="92"/>
      <c r="W118" s="92"/>
    </row>
    <row r="119" spans="1:148" s="79" customFormat="1" ht="26.25" customHeight="1" x14ac:dyDescent="0.2">
      <c r="A119" s="134"/>
      <c r="B119" s="565" t="s">
        <v>230</v>
      </c>
      <c r="C119" s="565"/>
      <c r="D119" s="565"/>
      <c r="E119" s="565"/>
      <c r="F119" s="211" t="s">
        <v>231</v>
      </c>
      <c r="G119" s="133" t="s">
        <v>237</v>
      </c>
      <c r="H119" s="32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92"/>
      <c r="T119" s="92"/>
      <c r="U119" s="92"/>
      <c r="V119" s="92"/>
      <c r="W119" s="9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</row>
    <row r="120" spans="1:148" s="79" customFormat="1" ht="26.25" customHeight="1" x14ac:dyDescent="0.2">
      <c r="A120" s="210"/>
      <c r="B120" s="210"/>
      <c r="C120" s="210"/>
      <c r="D120" s="210"/>
      <c r="E120" s="210"/>
      <c r="F120" s="210"/>
      <c r="G120" s="210"/>
      <c r="H120" s="210"/>
      <c r="I120" s="295"/>
      <c r="J120" s="268"/>
      <c r="K120" s="268"/>
      <c r="L120" s="268"/>
      <c r="M120" s="295"/>
      <c r="N120" s="295"/>
      <c r="O120" s="295"/>
      <c r="P120" s="295"/>
      <c r="Q120" s="295"/>
      <c r="R120" s="295"/>
      <c r="S120" s="92"/>
      <c r="T120" s="92"/>
      <c r="U120" s="92"/>
      <c r="V120" s="92"/>
      <c r="W120" s="9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</row>
    <row r="121" spans="1:148" s="79" customFormat="1" ht="26.25" customHeight="1" x14ac:dyDescent="0.2">
      <c r="A121" s="96"/>
      <c r="B121" s="590" t="s">
        <v>366</v>
      </c>
      <c r="C121" s="585" t="s">
        <v>173</v>
      </c>
      <c r="D121" s="585" t="s">
        <v>54</v>
      </c>
      <c r="E121" s="585"/>
      <c r="F121" s="98" t="s">
        <v>34</v>
      </c>
      <c r="G121" s="21">
        <v>0</v>
      </c>
      <c r="H121" s="32"/>
      <c r="I121" s="295"/>
      <c r="J121" s="298">
        <v>1</v>
      </c>
      <c r="K121" s="298">
        <f>G121*J121</f>
        <v>0</v>
      </c>
      <c r="L121" s="295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</row>
    <row r="122" spans="1:148" s="79" customFormat="1" ht="26.25" customHeight="1" x14ac:dyDescent="0.2">
      <c r="A122" s="96"/>
      <c r="B122" s="591"/>
      <c r="C122" s="585"/>
      <c r="D122" s="585" t="s">
        <v>55</v>
      </c>
      <c r="E122" s="585"/>
      <c r="F122" s="98" t="s">
        <v>34</v>
      </c>
      <c r="G122" s="21">
        <v>0</v>
      </c>
      <c r="H122" s="32"/>
      <c r="I122" s="295"/>
      <c r="J122" s="298">
        <f>1+J121</f>
        <v>2</v>
      </c>
      <c r="K122" s="298">
        <f>G122*J122</f>
        <v>0</v>
      </c>
      <c r="L122" s="295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</row>
    <row r="123" spans="1:148" s="79" customFormat="1" ht="26.25" customHeight="1" x14ac:dyDescent="0.2">
      <c r="A123" s="96"/>
      <c r="B123" s="591"/>
      <c r="C123" s="585"/>
      <c r="D123" s="585" t="s">
        <v>56</v>
      </c>
      <c r="E123" s="585"/>
      <c r="F123" s="98" t="s">
        <v>34</v>
      </c>
      <c r="G123" s="21">
        <v>0</v>
      </c>
      <c r="H123" s="32"/>
      <c r="I123" s="295"/>
      <c r="J123" s="298">
        <f t="shared" ref="J123:J136" si="1">1+J122</f>
        <v>3</v>
      </c>
      <c r="K123" s="298">
        <f t="shared" ref="K123:K136" si="2">G123*J123</f>
        <v>0</v>
      </c>
      <c r="L123" s="295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</row>
    <row r="124" spans="1:148" s="79" customFormat="1" ht="26.25" customHeight="1" x14ac:dyDescent="0.2">
      <c r="A124" s="96"/>
      <c r="B124" s="591"/>
      <c r="C124" s="585"/>
      <c r="D124" s="585" t="s">
        <v>57</v>
      </c>
      <c r="E124" s="585"/>
      <c r="F124" s="98" t="s">
        <v>34</v>
      </c>
      <c r="G124" s="21">
        <v>0</v>
      </c>
      <c r="H124" s="32"/>
      <c r="I124" s="295"/>
      <c r="J124" s="298">
        <f t="shared" si="1"/>
        <v>4</v>
      </c>
      <c r="K124" s="298">
        <f t="shared" si="2"/>
        <v>0</v>
      </c>
      <c r="L124" s="295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</row>
    <row r="125" spans="1:148" s="79" customFormat="1" ht="26.25" customHeight="1" x14ac:dyDescent="0.2">
      <c r="A125" s="96"/>
      <c r="B125" s="591"/>
      <c r="C125" s="585"/>
      <c r="D125" s="585" t="s">
        <v>58</v>
      </c>
      <c r="E125" s="585"/>
      <c r="F125" s="98" t="s">
        <v>34</v>
      </c>
      <c r="G125" s="21">
        <v>0</v>
      </c>
      <c r="H125" s="32"/>
      <c r="I125" s="295"/>
      <c r="J125" s="298">
        <f t="shared" si="1"/>
        <v>5</v>
      </c>
      <c r="K125" s="298">
        <f t="shared" si="2"/>
        <v>0</v>
      </c>
      <c r="L125" s="295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</row>
    <row r="126" spans="1:148" s="79" customFormat="1" ht="26.25" customHeight="1" x14ac:dyDescent="0.2">
      <c r="A126" s="96"/>
      <c r="B126" s="591"/>
      <c r="C126" s="585"/>
      <c r="D126" s="585" t="s">
        <v>59</v>
      </c>
      <c r="E126" s="585"/>
      <c r="F126" s="98" t="s">
        <v>34</v>
      </c>
      <c r="G126" s="21">
        <v>0</v>
      </c>
      <c r="H126" s="32"/>
      <c r="I126" s="295"/>
      <c r="J126" s="298">
        <f t="shared" si="1"/>
        <v>6</v>
      </c>
      <c r="K126" s="298">
        <f t="shared" si="2"/>
        <v>0</v>
      </c>
      <c r="L126" s="295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</row>
    <row r="127" spans="1:148" s="79" customFormat="1" ht="26.25" customHeight="1" x14ac:dyDescent="0.2">
      <c r="A127" s="96"/>
      <c r="B127" s="591"/>
      <c r="C127" s="585"/>
      <c r="D127" s="585" t="s">
        <v>60</v>
      </c>
      <c r="E127" s="585"/>
      <c r="F127" s="98" t="s">
        <v>34</v>
      </c>
      <c r="G127" s="21">
        <v>0</v>
      </c>
      <c r="H127" s="32"/>
      <c r="I127" s="295"/>
      <c r="J127" s="298">
        <f t="shared" si="1"/>
        <v>7</v>
      </c>
      <c r="K127" s="298">
        <f t="shared" si="2"/>
        <v>0</v>
      </c>
      <c r="L127" s="295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</row>
    <row r="128" spans="1:148" s="79" customFormat="1" ht="26.25" customHeight="1" x14ac:dyDescent="0.2">
      <c r="A128" s="96"/>
      <c r="B128" s="591"/>
      <c r="C128" s="585"/>
      <c r="D128" s="585" t="s">
        <v>61</v>
      </c>
      <c r="E128" s="585"/>
      <c r="F128" s="98" t="s">
        <v>34</v>
      </c>
      <c r="G128" s="21">
        <v>0</v>
      </c>
      <c r="H128" s="32"/>
      <c r="I128" s="295"/>
      <c r="J128" s="298">
        <f t="shared" si="1"/>
        <v>8</v>
      </c>
      <c r="K128" s="298">
        <f t="shared" si="2"/>
        <v>0</v>
      </c>
      <c r="L128" s="295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</row>
    <row r="129" spans="1:48" s="79" customFormat="1" ht="26.25" customHeight="1" x14ac:dyDescent="0.2">
      <c r="A129" s="96"/>
      <c r="B129" s="591"/>
      <c r="C129" s="585"/>
      <c r="D129" s="585" t="s">
        <v>62</v>
      </c>
      <c r="E129" s="585"/>
      <c r="F129" s="98" t="s">
        <v>34</v>
      </c>
      <c r="G129" s="21">
        <v>0</v>
      </c>
      <c r="H129" s="32"/>
      <c r="I129" s="295"/>
      <c r="J129" s="298">
        <f t="shared" si="1"/>
        <v>9</v>
      </c>
      <c r="K129" s="298">
        <f t="shared" si="2"/>
        <v>0</v>
      </c>
      <c r="L129" s="295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</row>
    <row r="130" spans="1:48" s="79" customFormat="1" ht="26.25" customHeight="1" x14ac:dyDescent="0.2">
      <c r="A130" s="96"/>
      <c r="B130" s="591"/>
      <c r="C130" s="585"/>
      <c r="D130" s="585" t="s">
        <v>63</v>
      </c>
      <c r="E130" s="585"/>
      <c r="F130" s="98" t="s">
        <v>34</v>
      </c>
      <c r="G130" s="21">
        <v>0</v>
      </c>
      <c r="H130" s="32"/>
      <c r="I130" s="295"/>
      <c r="J130" s="298">
        <f t="shared" si="1"/>
        <v>10</v>
      </c>
      <c r="K130" s="298">
        <f t="shared" si="2"/>
        <v>0</v>
      </c>
      <c r="L130" s="295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</row>
    <row r="131" spans="1:48" s="79" customFormat="1" ht="26.25" customHeight="1" x14ac:dyDescent="0.2">
      <c r="A131" s="96"/>
      <c r="B131" s="591"/>
      <c r="C131" s="585"/>
      <c r="D131" s="585" t="s">
        <v>64</v>
      </c>
      <c r="E131" s="585"/>
      <c r="F131" s="98" t="s">
        <v>34</v>
      </c>
      <c r="G131" s="21">
        <v>0</v>
      </c>
      <c r="H131" s="32"/>
      <c r="I131" s="295"/>
      <c r="J131" s="298">
        <f t="shared" si="1"/>
        <v>11</v>
      </c>
      <c r="K131" s="298">
        <f t="shared" si="2"/>
        <v>0</v>
      </c>
      <c r="L131" s="295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</row>
    <row r="132" spans="1:48" s="79" customFormat="1" ht="26.25" customHeight="1" x14ac:dyDescent="0.2">
      <c r="A132" s="96"/>
      <c r="B132" s="591"/>
      <c r="C132" s="585"/>
      <c r="D132" s="585" t="s">
        <v>65</v>
      </c>
      <c r="E132" s="585"/>
      <c r="F132" s="98" t="s">
        <v>34</v>
      </c>
      <c r="G132" s="21">
        <v>0</v>
      </c>
      <c r="H132" s="32"/>
      <c r="I132" s="295"/>
      <c r="J132" s="298">
        <f t="shared" si="1"/>
        <v>12</v>
      </c>
      <c r="K132" s="298">
        <f t="shared" si="2"/>
        <v>0</v>
      </c>
      <c r="L132" s="295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1:48" s="79" customFormat="1" ht="26.25" customHeight="1" x14ac:dyDescent="0.2">
      <c r="A133" s="96"/>
      <c r="B133" s="591"/>
      <c r="C133" s="585"/>
      <c r="D133" s="585" t="s">
        <v>66</v>
      </c>
      <c r="E133" s="585"/>
      <c r="F133" s="98" t="s">
        <v>34</v>
      </c>
      <c r="G133" s="21">
        <v>0</v>
      </c>
      <c r="H133" s="32"/>
      <c r="I133" s="295"/>
      <c r="J133" s="298">
        <f t="shared" si="1"/>
        <v>13</v>
      </c>
      <c r="K133" s="298">
        <f t="shared" si="2"/>
        <v>0</v>
      </c>
      <c r="L133" s="295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1:48" s="79" customFormat="1" ht="26.25" customHeight="1" x14ac:dyDescent="0.2">
      <c r="A134" s="96"/>
      <c r="B134" s="591"/>
      <c r="C134" s="585"/>
      <c r="D134" s="585" t="s">
        <v>67</v>
      </c>
      <c r="E134" s="585"/>
      <c r="F134" s="98" t="s">
        <v>34</v>
      </c>
      <c r="G134" s="21">
        <v>0</v>
      </c>
      <c r="H134" s="32"/>
      <c r="I134" s="295"/>
      <c r="J134" s="298">
        <f t="shared" si="1"/>
        <v>14</v>
      </c>
      <c r="K134" s="298">
        <f t="shared" si="2"/>
        <v>0</v>
      </c>
      <c r="L134" s="295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1:48" s="79" customFormat="1" ht="26.25" customHeight="1" x14ac:dyDescent="0.2">
      <c r="A135" s="96"/>
      <c r="B135" s="591"/>
      <c r="C135" s="585"/>
      <c r="D135" s="585" t="s">
        <v>68</v>
      </c>
      <c r="E135" s="585"/>
      <c r="F135" s="98" t="s">
        <v>34</v>
      </c>
      <c r="G135" s="21">
        <v>0</v>
      </c>
      <c r="H135" s="32"/>
      <c r="I135" s="295"/>
      <c r="J135" s="298">
        <f t="shared" si="1"/>
        <v>15</v>
      </c>
      <c r="K135" s="298">
        <f t="shared" si="2"/>
        <v>0</v>
      </c>
      <c r="L135" s="295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1:48" s="79" customFormat="1" ht="26.25" customHeight="1" x14ac:dyDescent="0.2">
      <c r="A136" s="96"/>
      <c r="B136" s="591"/>
      <c r="C136" s="585"/>
      <c r="D136" s="585" t="s">
        <v>69</v>
      </c>
      <c r="E136" s="585"/>
      <c r="F136" s="98" t="s">
        <v>34</v>
      </c>
      <c r="G136" s="21">
        <v>0</v>
      </c>
      <c r="H136" s="32"/>
      <c r="I136" s="295"/>
      <c r="J136" s="298">
        <f t="shared" si="1"/>
        <v>16</v>
      </c>
      <c r="K136" s="298">
        <f t="shared" si="2"/>
        <v>0</v>
      </c>
      <c r="L136" s="295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1:48" s="79" customFormat="1" ht="26.25" customHeight="1" x14ac:dyDescent="0.2">
      <c r="A137" s="96"/>
      <c r="B137" s="591"/>
      <c r="C137" s="585"/>
      <c r="D137" s="585" t="s">
        <v>30</v>
      </c>
      <c r="E137" s="585"/>
      <c r="F137" s="98" t="s">
        <v>34</v>
      </c>
      <c r="G137" s="99">
        <f>SUM(G121:G136)</f>
        <v>0</v>
      </c>
      <c r="H137" s="32"/>
      <c r="I137" s="295"/>
      <c r="J137" s="160"/>
      <c r="K137" s="160"/>
      <c r="L137" s="295"/>
      <c r="M137" s="295"/>
      <c r="N137" s="295"/>
      <c r="O137" s="295"/>
      <c r="P137" s="295"/>
      <c r="Q137" s="295"/>
      <c r="R137" s="295"/>
      <c r="S137" s="92"/>
      <c r="T137" s="92"/>
      <c r="U137" s="92"/>
      <c r="V137" s="92"/>
      <c r="W137" s="9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1:48" s="79" customFormat="1" ht="26.25" customHeight="1" x14ac:dyDescent="0.2">
      <c r="A138" s="96"/>
      <c r="B138" s="591"/>
      <c r="C138" s="585" t="s">
        <v>15</v>
      </c>
      <c r="D138" s="585" t="s">
        <v>54</v>
      </c>
      <c r="E138" s="585"/>
      <c r="F138" s="98" t="s">
        <v>34</v>
      </c>
      <c r="G138" s="21">
        <v>0</v>
      </c>
      <c r="H138" s="32"/>
      <c r="I138" s="295"/>
      <c r="J138" s="298">
        <f t="shared" ref="J138" si="3">1+J137</f>
        <v>1</v>
      </c>
      <c r="K138" s="298">
        <f t="shared" ref="K138" si="4">G138*J138</f>
        <v>0</v>
      </c>
      <c r="L138" s="295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1:48" s="79" customFormat="1" ht="26.25" customHeight="1" x14ac:dyDescent="0.2">
      <c r="A139" s="96"/>
      <c r="B139" s="591"/>
      <c r="C139" s="585"/>
      <c r="D139" s="585" t="s">
        <v>55</v>
      </c>
      <c r="E139" s="585"/>
      <c r="F139" s="98" t="s">
        <v>34</v>
      </c>
      <c r="G139" s="21">
        <v>0</v>
      </c>
      <c r="H139" s="32"/>
      <c r="I139" s="295"/>
      <c r="J139" s="298">
        <f t="shared" ref="J139:J153" si="5">1+J138</f>
        <v>2</v>
      </c>
      <c r="K139" s="298">
        <f t="shared" ref="K139:K153" si="6">G139*J139</f>
        <v>0</v>
      </c>
      <c r="L139" s="295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1:48" s="79" customFormat="1" ht="26.25" customHeight="1" x14ac:dyDescent="0.2">
      <c r="A140" s="96"/>
      <c r="B140" s="591"/>
      <c r="C140" s="585"/>
      <c r="D140" s="585" t="s">
        <v>56</v>
      </c>
      <c r="E140" s="585"/>
      <c r="F140" s="98" t="s">
        <v>34</v>
      </c>
      <c r="G140" s="21">
        <v>0</v>
      </c>
      <c r="H140" s="32"/>
      <c r="I140" s="295"/>
      <c r="J140" s="298">
        <f t="shared" si="5"/>
        <v>3</v>
      </c>
      <c r="K140" s="298">
        <f t="shared" si="6"/>
        <v>0</v>
      </c>
      <c r="L140" s="295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1:48" s="79" customFormat="1" ht="26.25" customHeight="1" x14ac:dyDescent="0.2">
      <c r="A141" s="96"/>
      <c r="B141" s="591"/>
      <c r="C141" s="585"/>
      <c r="D141" s="585" t="s">
        <v>57</v>
      </c>
      <c r="E141" s="585"/>
      <c r="F141" s="98" t="s">
        <v>34</v>
      </c>
      <c r="G141" s="21">
        <v>0</v>
      </c>
      <c r="H141" s="32"/>
      <c r="I141" s="295"/>
      <c r="J141" s="298">
        <f t="shared" si="5"/>
        <v>4</v>
      </c>
      <c r="K141" s="298">
        <f t="shared" si="6"/>
        <v>0</v>
      </c>
      <c r="L141" s="295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1:48" s="79" customFormat="1" ht="26.25" customHeight="1" x14ac:dyDescent="0.2">
      <c r="A142" s="96"/>
      <c r="B142" s="591"/>
      <c r="C142" s="585"/>
      <c r="D142" s="585" t="s">
        <v>58</v>
      </c>
      <c r="E142" s="585"/>
      <c r="F142" s="98" t="s">
        <v>34</v>
      </c>
      <c r="G142" s="21">
        <v>0</v>
      </c>
      <c r="H142" s="32"/>
      <c r="I142" s="295"/>
      <c r="J142" s="298">
        <f t="shared" si="5"/>
        <v>5</v>
      </c>
      <c r="K142" s="298">
        <f t="shared" si="6"/>
        <v>0</v>
      </c>
      <c r="L142" s="295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1:48" s="79" customFormat="1" ht="26.25" customHeight="1" x14ac:dyDescent="0.2">
      <c r="A143" s="96"/>
      <c r="B143" s="591"/>
      <c r="C143" s="585"/>
      <c r="D143" s="585" t="s">
        <v>59</v>
      </c>
      <c r="E143" s="585"/>
      <c r="F143" s="98" t="s">
        <v>34</v>
      </c>
      <c r="G143" s="21">
        <v>0</v>
      </c>
      <c r="H143" s="32"/>
      <c r="I143" s="295"/>
      <c r="J143" s="298">
        <f t="shared" si="5"/>
        <v>6</v>
      </c>
      <c r="K143" s="298">
        <f t="shared" si="6"/>
        <v>0</v>
      </c>
      <c r="L143" s="295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1:48" s="79" customFormat="1" ht="26.25" customHeight="1" x14ac:dyDescent="0.2">
      <c r="A144" s="96"/>
      <c r="B144" s="591"/>
      <c r="C144" s="585"/>
      <c r="D144" s="585" t="s">
        <v>60</v>
      </c>
      <c r="E144" s="585"/>
      <c r="F144" s="98" t="s">
        <v>34</v>
      </c>
      <c r="G144" s="21">
        <v>0</v>
      </c>
      <c r="H144" s="32"/>
      <c r="I144" s="295"/>
      <c r="J144" s="298">
        <f t="shared" si="5"/>
        <v>7</v>
      </c>
      <c r="K144" s="298">
        <f t="shared" si="6"/>
        <v>0</v>
      </c>
      <c r="L144" s="295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</row>
    <row r="145" spans="1:48" s="79" customFormat="1" ht="26.25" customHeight="1" x14ac:dyDescent="0.2">
      <c r="A145" s="96"/>
      <c r="B145" s="591"/>
      <c r="C145" s="585"/>
      <c r="D145" s="585" t="s">
        <v>61</v>
      </c>
      <c r="E145" s="585"/>
      <c r="F145" s="98" t="s">
        <v>34</v>
      </c>
      <c r="G145" s="21">
        <v>0</v>
      </c>
      <c r="H145" s="32"/>
      <c r="I145" s="295"/>
      <c r="J145" s="298">
        <f t="shared" si="5"/>
        <v>8</v>
      </c>
      <c r="K145" s="298">
        <f t="shared" si="6"/>
        <v>0</v>
      </c>
      <c r="L145" s="295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</row>
    <row r="146" spans="1:48" s="79" customFormat="1" ht="26.25" customHeight="1" x14ac:dyDescent="0.2">
      <c r="A146" s="96"/>
      <c r="B146" s="591"/>
      <c r="C146" s="585"/>
      <c r="D146" s="585" t="s">
        <v>62</v>
      </c>
      <c r="E146" s="585"/>
      <c r="F146" s="98" t="s">
        <v>34</v>
      </c>
      <c r="G146" s="21">
        <v>0</v>
      </c>
      <c r="H146" s="32"/>
      <c r="I146" s="295"/>
      <c r="J146" s="298">
        <f t="shared" si="5"/>
        <v>9</v>
      </c>
      <c r="K146" s="298">
        <f t="shared" si="6"/>
        <v>0</v>
      </c>
      <c r="L146" s="295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</row>
    <row r="147" spans="1:48" s="79" customFormat="1" ht="26.25" customHeight="1" x14ac:dyDescent="0.2">
      <c r="A147" s="96"/>
      <c r="B147" s="591"/>
      <c r="C147" s="585"/>
      <c r="D147" s="585" t="s">
        <v>63</v>
      </c>
      <c r="E147" s="585"/>
      <c r="F147" s="98" t="s">
        <v>34</v>
      </c>
      <c r="G147" s="21">
        <v>0</v>
      </c>
      <c r="H147" s="32"/>
      <c r="I147" s="295"/>
      <c r="J147" s="298">
        <f t="shared" si="5"/>
        <v>10</v>
      </c>
      <c r="K147" s="298">
        <f t="shared" si="6"/>
        <v>0</v>
      </c>
      <c r="L147" s="295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</row>
    <row r="148" spans="1:48" s="79" customFormat="1" ht="26.25" customHeight="1" x14ac:dyDescent="0.2">
      <c r="A148" s="96"/>
      <c r="B148" s="591"/>
      <c r="C148" s="585"/>
      <c r="D148" s="585" t="s">
        <v>64</v>
      </c>
      <c r="E148" s="585"/>
      <c r="F148" s="98" t="s">
        <v>34</v>
      </c>
      <c r="G148" s="21">
        <v>0</v>
      </c>
      <c r="H148" s="32"/>
      <c r="I148" s="295"/>
      <c r="J148" s="298">
        <f t="shared" si="5"/>
        <v>11</v>
      </c>
      <c r="K148" s="298">
        <f t="shared" si="6"/>
        <v>0</v>
      </c>
      <c r="L148" s="295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</row>
    <row r="149" spans="1:48" s="79" customFormat="1" ht="26.25" customHeight="1" x14ac:dyDescent="0.2">
      <c r="A149" s="96"/>
      <c r="B149" s="591"/>
      <c r="C149" s="585"/>
      <c r="D149" s="585" t="s">
        <v>65</v>
      </c>
      <c r="E149" s="585"/>
      <c r="F149" s="98" t="s">
        <v>34</v>
      </c>
      <c r="G149" s="21">
        <v>0</v>
      </c>
      <c r="H149" s="32"/>
      <c r="I149" s="295"/>
      <c r="J149" s="298">
        <f t="shared" si="5"/>
        <v>12</v>
      </c>
      <c r="K149" s="298">
        <f t="shared" si="6"/>
        <v>0</v>
      </c>
      <c r="L149" s="295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</row>
    <row r="150" spans="1:48" s="79" customFormat="1" ht="26.25" customHeight="1" x14ac:dyDescent="0.2">
      <c r="A150" s="96"/>
      <c r="B150" s="591"/>
      <c r="C150" s="585"/>
      <c r="D150" s="585" t="s">
        <v>66</v>
      </c>
      <c r="E150" s="585"/>
      <c r="F150" s="98" t="s">
        <v>34</v>
      </c>
      <c r="G150" s="21">
        <v>0</v>
      </c>
      <c r="H150" s="32"/>
      <c r="I150" s="295"/>
      <c r="J150" s="298">
        <f t="shared" si="5"/>
        <v>13</v>
      </c>
      <c r="K150" s="298">
        <f t="shared" si="6"/>
        <v>0</v>
      </c>
      <c r="L150" s="295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</row>
    <row r="151" spans="1:48" s="79" customFormat="1" ht="26.25" customHeight="1" x14ac:dyDescent="0.2">
      <c r="A151" s="96"/>
      <c r="B151" s="591"/>
      <c r="C151" s="585"/>
      <c r="D151" s="585" t="s">
        <v>67</v>
      </c>
      <c r="E151" s="585"/>
      <c r="F151" s="98" t="s">
        <v>34</v>
      </c>
      <c r="G151" s="21">
        <v>0</v>
      </c>
      <c r="H151" s="32"/>
      <c r="I151" s="295"/>
      <c r="J151" s="298">
        <f t="shared" si="5"/>
        <v>14</v>
      </c>
      <c r="K151" s="298">
        <f t="shared" si="6"/>
        <v>0</v>
      </c>
      <c r="L151" s="295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</row>
    <row r="152" spans="1:48" s="79" customFormat="1" ht="26.25" customHeight="1" x14ac:dyDescent="0.2">
      <c r="A152" s="96"/>
      <c r="B152" s="591"/>
      <c r="C152" s="585"/>
      <c r="D152" s="585" t="s">
        <v>68</v>
      </c>
      <c r="E152" s="585"/>
      <c r="F152" s="98" t="s">
        <v>34</v>
      </c>
      <c r="G152" s="21">
        <v>0</v>
      </c>
      <c r="H152" s="32"/>
      <c r="I152" s="295"/>
      <c r="J152" s="298">
        <f t="shared" si="5"/>
        <v>15</v>
      </c>
      <c r="K152" s="298">
        <f t="shared" si="6"/>
        <v>0</v>
      </c>
      <c r="L152" s="295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</row>
    <row r="153" spans="1:48" s="79" customFormat="1" ht="26.25" customHeight="1" x14ac:dyDescent="0.2">
      <c r="A153" s="96"/>
      <c r="B153" s="591"/>
      <c r="C153" s="585"/>
      <c r="D153" s="585" t="s">
        <v>69</v>
      </c>
      <c r="E153" s="585"/>
      <c r="F153" s="98" t="s">
        <v>34</v>
      </c>
      <c r="G153" s="21">
        <v>0</v>
      </c>
      <c r="H153" s="32"/>
      <c r="I153" s="295"/>
      <c r="J153" s="298">
        <f t="shared" si="5"/>
        <v>16</v>
      </c>
      <c r="K153" s="298">
        <f t="shared" si="6"/>
        <v>0</v>
      </c>
      <c r="L153" s="295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</row>
    <row r="154" spans="1:48" s="79" customFormat="1" ht="26.25" customHeight="1" x14ac:dyDescent="0.2">
      <c r="A154" s="96"/>
      <c r="B154" s="591"/>
      <c r="C154" s="585"/>
      <c r="D154" s="585" t="s">
        <v>30</v>
      </c>
      <c r="E154" s="585"/>
      <c r="F154" s="98" t="s">
        <v>34</v>
      </c>
      <c r="G154" s="99">
        <f>SUM(G138:G153)</f>
        <v>0</v>
      </c>
      <c r="H154" s="97"/>
      <c r="I154" s="295"/>
      <c r="J154" s="160"/>
      <c r="K154" s="160"/>
      <c r="L154" s="295"/>
      <c r="M154" s="295"/>
      <c r="N154" s="295"/>
      <c r="O154" s="295"/>
      <c r="P154" s="295"/>
      <c r="Q154" s="295"/>
      <c r="R154" s="295"/>
      <c r="S154" s="92"/>
      <c r="T154" s="92"/>
      <c r="U154" s="92"/>
      <c r="V154" s="92"/>
      <c r="W154" s="9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1:48" s="79" customFormat="1" ht="26.25" customHeight="1" x14ac:dyDescent="0.2">
      <c r="A155" s="96"/>
      <c r="B155" s="591"/>
      <c r="C155" s="585" t="s">
        <v>16</v>
      </c>
      <c r="D155" s="585" t="s">
        <v>54</v>
      </c>
      <c r="E155" s="585"/>
      <c r="F155" s="98" t="s">
        <v>34</v>
      </c>
      <c r="G155" s="21">
        <v>0</v>
      </c>
      <c r="H155" s="32"/>
      <c r="I155" s="295"/>
      <c r="J155" s="298">
        <f t="shared" ref="J155:J170" si="7">1+J154</f>
        <v>1</v>
      </c>
      <c r="K155" s="298">
        <f t="shared" ref="K155:K170" si="8">G155*J155</f>
        <v>0</v>
      </c>
      <c r="L155" s="295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</row>
    <row r="156" spans="1:48" s="79" customFormat="1" ht="26.25" customHeight="1" x14ac:dyDescent="0.2">
      <c r="A156" s="96"/>
      <c r="B156" s="591"/>
      <c r="C156" s="585"/>
      <c r="D156" s="585" t="s">
        <v>55</v>
      </c>
      <c r="E156" s="585"/>
      <c r="F156" s="98" t="s">
        <v>34</v>
      </c>
      <c r="G156" s="21">
        <v>0</v>
      </c>
      <c r="H156" s="32"/>
      <c r="I156" s="295"/>
      <c r="J156" s="298">
        <f t="shared" si="7"/>
        <v>2</v>
      </c>
      <c r="K156" s="298">
        <f t="shared" si="8"/>
        <v>0</v>
      </c>
      <c r="L156" s="295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</row>
    <row r="157" spans="1:48" s="79" customFormat="1" ht="26.25" customHeight="1" x14ac:dyDescent="0.2">
      <c r="A157" s="96"/>
      <c r="B157" s="591"/>
      <c r="C157" s="585"/>
      <c r="D157" s="585" t="s">
        <v>56</v>
      </c>
      <c r="E157" s="585"/>
      <c r="F157" s="98" t="s">
        <v>34</v>
      </c>
      <c r="G157" s="21">
        <v>0</v>
      </c>
      <c r="H157" s="32"/>
      <c r="I157" s="295"/>
      <c r="J157" s="298">
        <f t="shared" si="7"/>
        <v>3</v>
      </c>
      <c r="K157" s="298">
        <f t="shared" si="8"/>
        <v>0</v>
      </c>
      <c r="L157" s="295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</row>
    <row r="158" spans="1:48" s="79" customFormat="1" ht="26.25" customHeight="1" x14ac:dyDescent="0.2">
      <c r="A158" s="96"/>
      <c r="B158" s="591"/>
      <c r="C158" s="585"/>
      <c r="D158" s="585" t="s">
        <v>57</v>
      </c>
      <c r="E158" s="585"/>
      <c r="F158" s="98" t="s">
        <v>34</v>
      </c>
      <c r="G158" s="21">
        <v>0</v>
      </c>
      <c r="H158" s="32"/>
      <c r="I158" s="295"/>
      <c r="J158" s="298">
        <f t="shared" si="7"/>
        <v>4</v>
      </c>
      <c r="K158" s="298">
        <f t="shared" si="8"/>
        <v>0</v>
      </c>
      <c r="L158" s="295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</row>
    <row r="159" spans="1:48" s="79" customFormat="1" ht="26.25" customHeight="1" x14ac:dyDescent="0.2">
      <c r="A159" s="96"/>
      <c r="B159" s="591"/>
      <c r="C159" s="585"/>
      <c r="D159" s="585" t="s">
        <v>58</v>
      </c>
      <c r="E159" s="585"/>
      <c r="F159" s="98" t="s">
        <v>34</v>
      </c>
      <c r="G159" s="21">
        <v>0</v>
      </c>
      <c r="H159" s="32"/>
      <c r="I159" s="295"/>
      <c r="J159" s="298">
        <f t="shared" si="7"/>
        <v>5</v>
      </c>
      <c r="K159" s="298">
        <f t="shared" si="8"/>
        <v>0</v>
      </c>
      <c r="L159" s="295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</row>
    <row r="160" spans="1:48" s="79" customFormat="1" ht="26.25" customHeight="1" x14ac:dyDescent="0.2">
      <c r="A160" s="96"/>
      <c r="B160" s="591"/>
      <c r="C160" s="585"/>
      <c r="D160" s="585" t="s">
        <v>59</v>
      </c>
      <c r="E160" s="585"/>
      <c r="F160" s="98" t="s">
        <v>34</v>
      </c>
      <c r="G160" s="21">
        <v>0</v>
      </c>
      <c r="H160" s="32"/>
      <c r="I160" s="295"/>
      <c r="J160" s="298">
        <f t="shared" si="7"/>
        <v>6</v>
      </c>
      <c r="K160" s="298">
        <f t="shared" si="8"/>
        <v>0</v>
      </c>
      <c r="L160" s="295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</row>
    <row r="161" spans="1:48" s="79" customFormat="1" ht="26.25" customHeight="1" x14ac:dyDescent="0.2">
      <c r="A161" s="96"/>
      <c r="B161" s="591"/>
      <c r="C161" s="585"/>
      <c r="D161" s="585" t="s">
        <v>60</v>
      </c>
      <c r="E161" s="585"/>
      <c r="F161" s="98" t="s">
        <v>34</v>
      </c>
      <c r="G161" s="21">
        <v>0</v>
      </c>
      <c r="H161" s="32"/>
      <c r="I161" s="295"/>
      <c r="J161" s="298">
        <f t="shared" si="7"/>
        <v>7</v>
      </c>
      <c r="K161" s="298">
        <f t="shared" si="8"/>
        <v>0</v>
      </c>
      <c r="L161" s="295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</row>
    <row r="162" spans="1:48" s="79" customFormat="1" ht="26.25" customHeight="1" x14ac:dyDescent="0.2">
      <c r="A162" s="96"/>
      <c r="B162" s="591"/>
      <c r="C162" s="585"/>
      <c r="D162" s="585" t="s">
        <v>61</v>
      </c>
      <c r="E162" s="585"/>
      <c r="F162" s="98" t="s">
        <v>34</v>
      </c>
      <c r="G162" s="21">
        <v>0</v>
      </c>
      <c r="H162" s="32"/>
      <c r="I162" s="295"/>
      <c r="J162" s="298">
        <f t="shared" si="7"/>
        <v>8</v>
      </c>
      <c r="K162" s="298">
        <f t="shared" si="8"/>
        <v>0</v>
      </c>
      <c r="L162" s="295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</row>
    <row r="163" spans="1:48" s="79" customFormat="1" ht="26.25" customHeight="1" x14ac:dyDescent="0.2">
      <c r="A163" s="96"/>
      <c r="B163" s="591"/>
      <c r="C163" s="585"/>
      <c r="D163" s="585" t="s">
        <v>62</v>
      </c>
      <c r="E163" s="585"/>
      <c r="F163" s="98" t="s">
        <v>34</v>
      </c>
      <c r="G163" s="21">
        <v>0</v>
      </c>
      <c r="H163" s="32"/>
      <c r="I163" s="295"/>
      <c r="J163" s="298">
        <f t="shared" si="7"/>
        <v>9</v>
      </c>
      <c r="K163" s="298">
        <f t="shared" si="8"/>
        <v>0</v>
      </c>
      <c r="L163" s="295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</row>
    <row r="164" spans="1:48" s="79" customFormat="1" ht="26.25" customHeight="1" x14ac:dyDescent="0.2">
      <c r="A164" s="96"/>
      <c r="B164" s="591"/>
      <c r="C164" s="585"/>
      <c r="D164" s="585" t="s">
        <v>63</v>
      </c>
      <c r="E164" s="585"/>
      <c r="F164" s="98" t="s">
        <v>34</v>
      </c>
      <c r="G164" s="21">
        <v>0</v>
      </c>
      <c r="H164" s="32"/>
      <c r="I164" s="295"/>
      <c r="J164" s="298">
        <f t="shared" si="7"/>
        <v>10</v>
      </c>
      <c r="K164" s="298">
        <f t="shared" si="8"/>
        <v>0</v>
      </c>
      <c r="L164" s="295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</row>
    <row r="165" spans="1:48" s="79" customFormat="1" ht="26.25" customHeight="1" x14ac:dyDescent="0.2">
      <c r="A165" s="96"/>
      <c r="B165" s="591"/>
      <c r="C165" s="585"/>
      <c r="D165" s="585" t="s">
        <v>64</v>
      </c>
      <c r="E165" s="585"/>
      <c r="F165" s="98" t="s">
        <v>34</v>
      </c>
      <c r="G165" s="21">
        <v>0</v>
      </c>
      <c r="H165" s="32"/>
      <c r="I165" s="295"/>
      <c r="J165" s="298">
        <f t="shared" si="7"/>
        <v>11</v>
      </c>
      <c r="K165" s="298">
        <f t="shared" si="8"/>
        <v>0</v>
      </c>
      <c r="L165" s="295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</row>
    <row r="166" spans="1:48" s="79" customFormat="1" ht="26.25" customHeight="1" x14ac:dyDescent="0.2">
      <c r="A166" s="96"/>
      <c r="B166" s="591"/>
      <c r="C166" s="585"/>
      <c r="D166" s="585" t="s">
        <v>65</v>
      </c>
      <c r="E166" s="585"/>
      <c r="F166" s="98" t="s">
        <v>34</v>
      </c>
      <c r="G166" s="21">
        <v>0</v>
      </c>
      <c r="H166" s="32"/>
      <c r="I166" s="295"/>
      <c r="J166" s="298">
        <f t="shared" si="7"/>
        <v>12</v>
      </c>
      <c r="K166" s="298">
        <f t="shared" si="8"/>
        <v>0</v>
      </c>
      <c r="L166" s="295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</row>
    <row r="167" spans="1:48" s="79" customFormat="1" ht="26.25" customHeight="1" x14ac:dyDescent="0.2">
      <c r="A167" s="96"/>
      <c r="B167" s="591"/>
      <c r="C167" s="585"/>
      <c r="D167" s="585" t="s">
        <v>66</v>
      </c>
      <c r="E167" s="585"/>
      <c r="F167" s="98" t="s">
        <v>34</v>
      </c>
      <c r="G167" s="21">
        <v>0</v>
      </c>
      <c r="H167" s="32"/>
      <c r="I167" s="295"/>
      <c r="J167" s="298">
        <f t="shared" si="7"/>
        <v>13</v>
      </c>
      <c r="K167" s="298">
        <f t="shared" si="8"/>
        <v>0</v>
      </c>
      <c r="L167" s="295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</row>
    <row r="168" spans="1:48" s="79" customFormat="1" ht="26.25" customHeight="1" x14ac:dyDescent="0.2">
      <c r="A168" s="96"/>
      <c r="B168" s="591"/>
      <c r="C168" s="585"/>
      <c r="D168" s="585" t="s">
        <v>67</v>
      </c>
      <c r="E168" s="585"/>
      <c r="F168" s="98" t="s">
        <v>34</v>
      </c>
      <c r="G168" s="21">
        <v>0</v>
      </c>
      <c r="H168" s="32"/>
      <c r="I168" s="295"/>
      <c r="J168" s="298">
        <f t="shared" si="7"/>
        <v>14</v>
      </c>
      <c r="K168" s="298">
        <f t="shared" si="8"/>
        <v>0</v>
      </c>
      <c r="L168" s="295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</row>
    <row r="169" spans="1:48" s="79" customFormat="1" ht="26.25" customHeight="1" x14ac:dyDescent="0.2">
      <c r="A169" s="96"/>
      <c r="B169" s="591"/>
      <c r="C169" s="585"/>
      <c r="D169" s="585" t="s">
        <v>68</v>
      </c>
      <c r="E169" s="585"/>
      <c r="F169" s="98" t="s">
        <v>34</v>
      </c>
      <c r="G169" s="21">
        <v>0</v>
      </c>
      <c r="H169" s="32"/>
      <c r="I169" s="295"/>
      <c r="J169" s="298">
        <f t="shared" si="7"/>
        <v>15</v>
      </c>
      <c r="K169" s="298">
        <f t="shared" si="8"/>
        <v>0</v>
      </c>
      <c r="L169" s="295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</row>
    <row r="170" spans="1:48" s="79" customFormat="1" ht="26.25" customHeight="1" x14ac:dyDescent="0.2">
      <c r="A170" s="96"/>
      <c r="B170" s="591"/>
      <c r="C170" s="585"/>
      <c r="D170" s="585" t="s">
        <v>69</v>
      </c>
      <c r="E170" s="585"/>
      <c r="F170" s="98" t="s">
        <v>34</v>
      </c>
      <c r="G170" s="21">
        <v>0</v>
      </c>
      <c r="H170" s="32"/>
      <c r="I170" s="295"/>
      <c r="J170" s="298">
        <f t="shared" si="7"/>
        <v>16</v>
      </c>
      <c r="K170" s="298">
        <f t="shared" si="8"/>
        <v>0</v>
      </c>
      <c r="L170" s="295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</row>
    <row r="171" spans="1:48" s="79" customFormat="1" ht="26.25" customHeight="1" x14ac:dyDescent="0.2">
      <c r="A171" s="96"/>
      <c r="B171" s="591"/>
      <c r="C171" s="585"/>
      <c r="D171" s="585" t="s">
        <v>30</v>
      </c>
      <c r="E171" s="585"/>
      <c r="F171" s="98" t="s">
        <v>34</v>
      </c>
      <c r="G171" s="99">
        <f>SUM(G155:G170)</f>
        <v>0</v>
      </c>
      <c r="H171" s="97"/>
      <c r="I171" s="295"/>
      <c r="J171" s="160"/>
      <c r="K171" s="160"/>
      <c r="L171" s="295"/>
      <c r="M171" s="295"/>
      <c r="N171" s="295"/>
      <c r="O171" s="295"/>
      <c r="P171" s="295"/>
      <c r="Q171" s="295"/>
      <c r="R171" s="295"/>
      <c r="S171" s="92"/>
      <c r="T171" s="92"/>
      <c r="U171" s="92"/>
      <c r="V171" s="92"/>
      <c r="W171" s="9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</row>
    <row r="172" spans="1:48" s="79" customFormat="1" ht="26.25" customHeight="1" x14ac:dyDescent="0.2">
      <c r="A172" s="96"/>
      <c r="B172" s="591"/>
      <c r="C172" s="585" t="s">
        <v>17</v>
      </c>
      <c r="D172" s="585" t="s">
        <v>54</v>
      </c>
      <c r="E172" s="585"/>
      <c r="F172" s="98" t="s">
        <v>34</v>
      </c>
      <c r="G172" s="21">
        <v>0</v>
      </c>
      <c r="H172" s="32"/>
      <c r="I172" s="295"/>
      <c r="J172" s="298">
        <f t="shared" ref="J172:J187" si="9">1+J171</f>
        <v>1</v>
      </c>
      <c r="K172" s="298">
        <f t="shared" ref="K172:K187" si="10">G172*J172</f>
        <v>0</v>
      </c>
      <c r="L172" s="295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</row>
    <row r="173" spans="1:48" s="79" customFormat="1" ht="26.25" customHeight="1" x14ac:dyDescent="0.2">
      <c r="A173" s="96"/>
      <c r="B173" s="591"/>
      <c r="C173" s="585"/>
      <c r="D173" s="585" t="s">
        <v>55</v>
      </c>
      <c r="E173" s="585"/>
      <c r="F173" s="98" t="s">
        <v>34</v>
      </c>
      <c r="G173" s="21">
        <v>0</v>
      </c>
      <c r="H173" s="32"/>
      <c r="I173" s="295"/>
      <c r="J173" s="298">
        <f t="shared" si="9"/>
        <v>2</v>
      </c>
      <c r="K173" s="298">
        <f t="shared" si="10"/>
        <v>0</v>
      </c>
      <c r="L173" s="295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</row>
    <row r="174" spans="1:48" s="79" customFormat="1" ht="26.25" customHeight="1" x14ac:dyDescent="0.2">
      <c r="A174" s="96"/>
      <c r="B174" s="591"/>
      <c r="C174" s="585"/>
      <c r="D174" s="585" t="s">
        <v>56</v>
      </c>
      <c r="E174" s="585"/>
      <c r="F174" s="98" t="s">
        <v>34</v>
      </c>
      <c r="G174" s="21">
        <v>0</v>
      </c>
      <c r="H174" s="32"/>
      <c r="I174" s="295"/>
      <c r="J174" s="298">
        <f t="shared" si="9"/>
        <v>3</v>
      </c>
      <c r="K174" s="298">
        <f t="shared" si="10"/>
        <v>0</v>
      </c>
      <c r="L174" s="295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</row>
    <row r="175" spans="1:48" s="79" customFormat="1" ht="26.25" customHeight="1" x14ac:dyDescent="0.2">
      <c r="A175" s="96"/>
      <c r="B175" s="591"/>
      <c r="C175" s="585"/>
      <c r="D175" s="585" t="s">
        <v>57</v>
      </c>
      <c r="E175" s="585"/>
      <c r="F175" s="98" t="s">
        <v>34</v>
      </c>
      <c r="G175" s="21">
        <v>0</v>
      </c>
      <c r="H175" s="32"/>
      <c r="I175" s="295"/>
      <c r="J175" s="298">
        <f t="shared" si="9"/>
        <v>4</v>
      </c>
      <c r="K175" s="298">
        <f t="shared" si="10"/>
        <v>0</v>
      </c>
      <c r="L175" s="295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</row>
    <row r="176" spans="1:48" s="79" customFormat="1" ht="26.25" customHeight="1" x14ac:dyDescent="0.2">
      <c r="A176" s="96"/>
      <c r="B176" s="591"/>
      <c r="C176" s="585"/>
      <c r="D176" s="585" t="s">
        <v>58</v>
      </c>
      <c r="E176" s="585"/>
      <c r="F176" s="98" t="s">
        <v>34</v>
      </c>
      <c r="G176" s="21">
        <v>0</v>
      </c>
      <c r="H176" s="32"/>
      <c r="I176" s="295"/>
      <c r="J176" s="298">
        <f t="shared" si="9"/>
        <v>5</v>
      </c>
      <c r="K176" s="298">
        <f t="shared" si="10"/>
        <v>0</v>
      </c>
      <c r="L176" s="295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</row>
    <row r="177" spans="1:48" s="79" customFormat="1" ht="26.25" customHeight="1" x14ac:dyDescent="0.2">
      <c r="A177" s="96"/>
      <c r="B177" s="591"/>
      <c r="C177" s="585"/>
      <c r="D177" s="585" t="s">
        <v>59</v>
      </c>
      <c r="E177" s="585"/>
      <c r="F177" s="98" t="s">
        <v>34</v>
      </c>
      <c r="G177" s="21">
        <v>0</v>
      </c>
      <c r="H177" s="32"/>
      <c r="I177" s="295"/>
      <c r="J177" s="298">
        <f t="shared" si="9"/>
        <v>6</v>
      </c>
      <c r="K177" s="298">
        <f t="shared" si="10"/>
        <v>0</v>
      </c>
      <c r="L177" s="295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</row>
    <row r="178" spans="1:48" s="79" customFormat="1" ht="26.25" customHeight="1" x14ac:dyDescent="0.2">
      <c r="A178" s="96"/>
      <c r="B178" s="591"/>
      <c r="C178" s="585"/>
      <c r="D178" s="585" t="s">
        <v>60</v>
      </c>
      <c r="E178" s="585"/>
      <c r="F178" s="98" t="s">
        <v>34</v>
      </c>
      <c r="G178" s="21">
        <v>0</v>
      </c>
      <c r="I178" s="295"/>
      <c r="J178" s="298">
        <f t="shared" si="9"/>
        <v>7</v>
      </c>
      <c r="K178" s="298">
        <f t="shared" si="10"/>
        <v>0</v>
      </c>
      <c r="L178" s="295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</row>
    <row r="179" spans="1:48" s="79" customFormat="1" ht="26.25" customHeight="1" x14ac:dyDescent="0.2">
      <c r="A179" s="96"/>
      <c r="B179" s="591"/>
      <c r="C179" s="585"/>
      <c r="D179" s="585" t="s">
        <v>61</v>
      </c>
      <c r="E179" s="585"/>
      <c r="F179" s="98" t="s">
        <v>34</v>
      </c>
      <c r="G179" s="21">
        <v>0</v>
      </c>
      <c r="I179" s="295"/>
      <c r="J179" s="298">
        <f t="shared" si="9"/>
        <v>8</v>
      </c>
      <c r="K179" s="298">
        <f t="shared" si="10"/>
        <v>0</v>
      </c>
      <c r="L179" s="295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</row>
    <row r="180" spans="1:48" s="79" customFormat="1" ht="26.25" customHeight="1" x14ac:dyDescent="0.2">
      <c r="A180" s="96"/>
      <c r="B180" s="591"/>
      <c r="C180" s="585"/>
      <c r="D180" s="585" t="s">
        <v>62</v>
      </c>
      <c r="E180" s="585"/>
      <c r="F180" s="98" t="s">
        <v>34</v>
      </c>
      <c r="G180" s="21">
        <v>0</v>
      </c>
      <c r="I180" s="295"/>
      <c r="J180" s="298">
        <f t="shared" si="9"/>
        <v>9</v>
      </c>
      <c r="K180" s="298">
        <f t="shared" si="10"/>
        <v>0</v>
      </c>
      <c r="L180" s="295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</row>
    <row r="181" spans="1:48" s="79" customFormat="1" ht="26.25" customHeight="1" x14ac:dyDescent="0.2">
      <c r="A181" s="96"/>
      <c r="B181" s="591"/>
      <c r="C181" s="585"/>
      <c r="D181" s="585" t="s">
        <v>63</v>
      </c>
      <c r="E181" s="585"/>
      <c r="F181" s="98" t="s">
        <v>34</v>
      </c>
      <c r="G181" s="21">
        <v>0</v>
      </c>
      <c r="I181" s="295"/>
      <c r="J181" s="298">
        <f t="shared" si="9"/>
        <v>10</v>
      </c>
      <c r="K181" s="298">
        <f t="shared" si="10"/>
        <v>0</v>
      </c>
      <c r="L181" s="295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</row>
    <row r="182" spans="1:48" s="79" customFormat="1" ht="26.25" customHeight="1" x14ac:dyDescent="0.2">
      <c r="A182" s="96"/>
      <c r="B182" s="591"/>
      <c r="C182" s="585"/>
      <c r="D182" s="585" t="s">
        <v>64</v>
      </c>
      <c r="E182" s="585"/>
      <c r="F182" s="98" t="s">
        <v>34</v>
      </c>
      <c r="G182" s="21">
        <v>0</v>
      </c>
      <c r="H182" s="32"/>
      <c r="I182" s="295"/>
      <c r="J182" s="298">
        <f t="shared" si="9"/>
        <v>11</v>
      </c>
      <c r="K182" s="298">
        <f t="shared" si="10"/>
        <v>0</v>
      </c>
      <c r="L182" s="295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</row>
    <row r="183" spans="1:48" s="79" customFormat="1" ht="26.25" customHeight="1" x14ac:dyDescent="0.2">
      <c r="A183" s="96"/>
      <c r="B183" s="591"/>
      <c r="C183" s="585"/>
      <c r="D183" s="585" t="s">
        <v>65</v>
      </c>
      <c r="E183" s="585"/>
      <c r="F183" s="98" t="s">
        <v>34</v>
      </c>
      <c r="G183" s="21">
        <v>0</v>
      </c>
      <c r="H183" s="32"/>
      <c r="I183" s="295"/>
      <c r="J183" s="298">
        <f t="shared" si="9"/>
        <v>12</v>
      </c>
      <c r="K183" s="298">
        <f t="shared" si="10"/>
        <v>0</v>
      </c>
      <c r="L183" s="295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</row>
    <row r="184" spans="1:48" s="79" customFormat="1" ht="26.25" customHeight="1" x14ac:dyDescent="0.2">
      <c r="A184" s="96"/>
      <c r="B184" s="591"/>
      <c r="C184" s="585"/>
      <c r="D184" s="585" t="s">
        <v>66</v>
      </c>
      <c r="E184" s="585"/>
      <c r="F184" s="98" t="s">
        <v>34</v>
      </c>
      <c r="G184" s="21">
        <v>0</v>
      </c>
      <c r="H184" s="32"/>
      <c r="I184" s="295"/>
      <c r="J184" s="298">
        <f t="shared" si="9"/>
        <v>13</v>
      </c>
      <c r="K184" s="298">
        <f t="shared" si="10"/>
        <v>0</v>
      </c>
      <c r="L184" s="295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</row>
    <row r="185" spans="1:48" s="79" customFormat="1" ht="26.25" customHeight="1" x14ac:dyDescent="0.2">
      <c r="A185" s="96"/>
      <c r="B185" s="591"/>
      <c r="C185" s="585"/>
      <c r="D185" s="585" t="s">
        <v>67</v>
      </c>
      <c r="E185" s="585"/>
      <c r="F185" s="98" t="s">
        <v>34</v>
      </c>
      <c r="G185" s="21">
        <v>0</v>
      </c>
      <c r="H185" s="32"/>
      <c r="I185" s="295"/>
      <c r="J185" s="298">
        <f t="shared" si="9"/>
        <v>14</v>
      </c>
      <c r="K185" s="298">
        <f t="shared" si="10"/>
        <v>0</v>
      </c>
      <c r="L185" s="295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1:48" s="79" customFormat="1" ht="26.25" customHeight="1" x14ac:dyDescent="0.2">
      <c r="A186" s="96"/>
      <c r="B186" s="591"/>
      <c r="C186" s="585"/>
      <c r="D186" s="585" t="s">
        <v>68</v>
      </c>
      <c r="E186" s="585"/>
      <c r="F186" s="98" t="s">
        <v>34</v>
      </c>
      <c r="G186" s="21">
        <v>0</v>
      </c>
      <c r="H186" s="32"/>
      <c r="I186" s="295"/>
      <c r="J186" s="298">
        <f t="shared" si="9"/>
        <v>15</v>
      </c>
      <c r="K186" s="298">
        <f t="shared" si="10"/>
        <v>0</v>
      </c>
      <c r="L186" s="295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1:48" s="79" customFormat="1" ht="26.25" customHeight="1" x14ac:dyDescent="0.2">
      <c r="A187" s="96"/>
      <c r="B187" s="591"/>
      <c r="C187" s="585"/>
      <c r="D187" s="585" t="s">
        <v>69</v>
      </c>
      <c r="E187" s="585"/>
      <c r="F187" s="98" t="s">
        <v>34</v>
      </c>
      <c r="G187" s="21">
        <v>0</v>
      </c>
      <c r="H187" s="32"/>
      <c r="I187" s="295"/>
      <c r="J187" s="298">
        <f t="shared" si="9"/>
        <v>16</v>
      </c>
      <c r="K187" s="298">
        <f t="shared" si="10"/>
        <v>0</v>
      </c>
      <c r="L187" s="295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1:48" s="79" customFormat="1" ht="26.25" customHeight="1" x14ac:dyDescent="0.2">
      <c r="A188" s="96"/>
      <c r="B188" s="591"/>
      <c r="C188" s="585"/>
      <c r="D188" s="585" t="s">
        <v>30</v>
      </c>
      <c r="E188" s="585"/>
      <c r="F188" s="98" t="s">
        <v>34</v>
      </c>
      <c r="G188" s="99">
        <f>SUM(G172:G187)</f>
        <v>0</v>
      </c>
      <c r="H188" s="32"/>
      <c r="I188" s="295"/>
      <c r="J188" s="160"/>
      <c r="K188" s="160"/>
      <c r="L188" s="295"/>
      <c r="M188" s="295"/>
      <c r="N188" s="295"/>
      <c r="O188" s="295"/>
      <c r="P188" s="295"/>
      <c r="Q188" s="295"/>
      <c r="R188" s="295"/>
      <c r="S188" s="92"/>
      <c r="T188" s="92"/>
      <c r="U188" s="92"/>
      <c r="V188" s="92"/>
      <c r="W188" s="9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1:48" s="79" customFormat="1" ht="26.25" customHeight="1" x14ac:dyDescent="0.2">
      <c r="A189" s="229"/>
      <c r="B189" s="591"/>
      <c r="C189" s="585" t="s">
        <v>439</v>
      </c>
      <c r="D189" s="585" t="s">
        <v>54</v>
      </c>
      <c r="E189" s="585"/>
      <c r="F189" s="98" t="s">
        <v>34</v>
      </c>
      <c r="G189" s="21">
        <v>0</v>
      </c>
      <c r="H189" s="32"/>
      <c r="I189" s="295"/>
      <c r="J189" s="298">
        <f t="shared" ref="J189:J204" si="11">1+J188</f>
        <v>1</v>
      </c>
      <c r="K189" s="298">
        <f t="shared" ref="K189:K204" si="12">G189*J189</f>
        <v>0</v>
      </c>
      <c r="L189" s="295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1:48" s="79" customFormat="1" ht="26.25" customHeight="1" x14ac:dyDescent="0.2">
      <c r="A190" s="229"/>
      <c r="B190" s="591"/>
      <c r="C190" s="585"/>
      <c r="D190" s="585" t="s">
        <v>55</v>
      </c>
      <c r="E190" s="585"/>
      <c r="F190" s="98" t="s">
        <v>34</v>
      </c>
      <c r="G190" s="21">
        <v>0</v>
      </c>
      <c r="H190" s="32"/>
      <c r="I190" s="295"/>
      <c r="J190" s="298">
        <f t="shared" si="11"/>
        <v>2</v>
      </c>
      <c r="K190" s="298">
        <f t="shared" si="12"/>
        <v>0</v>
      </c>
      <c r="L190" s="295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1:48" s="79" customFormat="1" ht="26.25" customHeight="1" x14ac:dyDescent="0.2">
      <c r="A191" s="229"/>
      <c r="B191" s="591"/>
      <c r="C191" s="585"/>
      <c r="D191" s="585" t="s">
        <v>56</v>
      </c>
      <c r="E191" s="585"/>
      <c r="F191" s="98" t="s">
        <v>34</v>
      </c>
      <c r="G191" s="21">
        <v>0</v>
      </c>
      <c r="H191" s="32"/>
      <c r="I191" s="295"/>
      <c r="J191" s="298">
        <f t="shared" si="11"/>
        <v>3</v>
      </c>
      <c r="K191" s="298">
        <f t="shared" si="12"/>
        <v>0</v>
      </c>
      <c r="L191" s="295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1:48" s="79" customFormat="1" ht="26.25" customHeight="1" x14ac:dyDescent="0.2">
      <c r="A192" s="229"/>
      <c r="B192" s="591"/>
      <c r="C192" s="585"/>
      <c r="D192" s="585" t="s">
        <v>57</v>
      </c>
      <c r="E192" s="585"/>
      <c r="F192" s="98" t="s">
        <v>34</v>
      </c>
      <c r="G192" s="21">
        <v>0</v>
      </c>
      <c r="H192" s="32"/>
      <c r="I192" s="295"/>
      <c r="J192" s="298">
        <f t="shared" si="11"/>
        <v>4</v>
      </c>
      <c r="K192" s="298">
        <f t="shared" si="12"/>
        <v>0</v>
      </c>
      <c r="L192" s="295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1:48" s="79" customFormat="1" ht="26.25" customHeight="1" x14ac:dyDescent="0.2">
      <c r="A193" s="229"/>
      <c r="B193" s="591"/>
      <c r="C193" s="585"/>
      <c r="D193" s="585" t="s">
        <v>58</v>
      </c>
      <c r="E193" s="585"/>
      <c r="F193" s="98" t="s">
        <v>34</v>
      </c>
      <c r="G193" s="21">
        <v>0</v>
      </c>
      <c r="H193" s="32"/>
      <c r="I193" s="295"/>
      <c r="J193" s="298">
        <f t="shared" si="11"/>
        <v>5</v>
      </c>
      <c r="K193" s="298">
        <f t="shared" si="12"/>
        <v>0</v>
      </c>
      <c r="L193" s="295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1:48" s="79" customFormat="1" ht="26.25" customHeight="1" x14ac:dyDescent="0.2">
      <c r="A194" s="229"/>
      <c r="B194" s="591"/>
      <c r="C194" s="585"/>
      <c r="D194" s="585" t="s">
        <v>59</v>
      </c>
      <c r="E194" s="585"/>
      <c r="F194" s="98" t="s">
        <v>34</v>
      </c>
      <c r="G194" s="21">
        <v>0</v>
      </c>
      <c r="H194" s="32"/>
      <c r="I194" s="295"/>
      <c r="J194" s="298">
        <f t="shared" si="11"/>
        <v>6</v>
      </c>
      <c r="K194" s="298">
        <f t="shared" si="12"/>
        <v>0</v>
      </c>
      <c r="L194" s="295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1:48" s="79" customFormat="1" ht="26.25" customHeight="1" x14ac:dyDescent="0.2">
      <c r="A195" s="229"/>
      <c r="B195" s="591"/>
      <c r="C195" s="585"/>
      <c r="D195" s="585" t="s">
        <v>60</v>
      </c>
      <c r="E195" s="585"/>
      <c r="F195" s="98" t="s">
        <v>34</v>
      </c>
      <c r="G195" s="21">
        <v>0</v>
      </c>
      <c r="H195" s="32"/>
      <c r="I195" s="295"/>
      <c r="J195" s="298">
        <f t="shared" si="11"/>
        <v>7</v>
      </c>
      <c r="K195" s="298">
        <f t="shared" si="12"/>
        <v>0</v>
      </c>
      <c r="L195" s="295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0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1:48" s="79" customFormat="1" ht="26.25" customHeight="1" x14ac:dyDescent="0.2">
      <c r="A196" s="229"/>
      <c r="B196" s="591"/>
      <c r="C196" s="585"/>
      <c r="D196" s="585" t="s">
        <v>61</v>
      </c>
      <c r="E196" s="585"/>
      <c r="F196" s="98" t="s">
        <v>34</v>
      </c>
      <c r="G196" s="21">
        <v>0</v>
      </c>
      <c r="H196" s="32"/>
      <c r="I196" s="295"/>
      <c r="J196" s="298">
        <f t="shared" si="11"/>
        <v>8</v>
      </c>
      <c r="K196" s="298">
        <f t="shared" si="12"/>
        <v>0</v>
      </c>
      <c r="L196" s="295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1:48" s="79" customFormat="1" ht="26.25" customHeight="1" x14ac:dyDescent="0.2">
      <c r="A197" s="229"/>
      <c r="B197" s="591"/>
      <c r="C197" s="585"/>
      <c r="D197" s="585" t="s">
        <v>62</v>
      </c>
      <c r="E197" s="585"/>
      <c r="F197" s="98" t="s">
        <v>34</v>
      </c>
      <c r="G197" s="21">
        <v>0</v>
      </c>
      <c r="H197" s="32"/>
      <c r="I197" s="295"/>
      <c r="J197" s="298">
        <f t="shared" si="11"/>
        <v>9</v>
      </c>
      <c r="K197" s="298">
        <f t="shared" si="12"/>
        <v>0</v>
      </c>
      <c r="L197" s="295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1:48" s="79" customFormat="1" ht="26.25" customHeight="1" x14ac:dyDescent="0.2">
      <c r="A198" s="229"/>
      <c r="B198" s="591"/>
      <c r="C198" s="585"/>
      <c r="D198" s="585" t="s">
        <v>63</v>
      </c>
      <c r="E198" s="585"/>
      <c r="F198" s="98" t="s">
        <v>34</v>
      </c>
      <c r="G198" s="21">
        <v>0</v>
      </c>
      <c r="H198" s="32"/>
      <c r="I198" s="295"/>
      <c r="J198" s="298">
        <f t="shared" si="11"/>
        <v>10</v>
      </c>
      <c r="K198" s="298">
        <f t="shared" si="12"/>
        <v>0</v>
      </c>
      <c r="L198" s="295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1:48" s="79" customFormat="1" ht="26.25" customHeight="1" x14ac:dyDescent="0.2">
      <c r="A199" s="229"/>
      <c r="B199" s="591"/>
      <c r="C199" s="585"/>
      <c r="D199" s="585" t="s">
        <v>64</v>
      </c>
      <c r="E199" s="585"/>
      <c r="F199" s="98" t="s">
        <v>34</v>
      </c>
      <c r="G199" s="21">
        <v>0</v>
      </c>
      <c r="H199" s="32"/>
      <c r="I199" s="295"/>
      <c r="J199" s="298">
        <f t="shared" si="11"/>
        <v>11</v>
      </c>
      <c r="K199" s="298">
        <f t="shared" si="12"/>
        <v>0</v>
      </c>
      <c r="L199" s="295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1:48" s="79" customFormat="1" ht="26.25" customHeight="1" x14ac:dyDescent="0.2">
      <c r="A200" s="229"/>
      <c r="B200" s="591"/>
      <c r="C200" s="585"/>
      <c r="D200" s="585" t="s">
        <v>65</v>
      </c>
      <c r="E200" s="585"/>
      <c r="F200" s="98" t="s">
        <v>34</v>
      </c>
      <c r="G200" s="21">
        <v>0</v>
      </c>
      <c r="H200" s="32"/>
      <c r="I200" s="295"/>
      <c r="J200" s="298">
        <f t="shared" si="11"/>
        <v>12</v>
      </c>
      <c r="K200" s="298">
        <f t="shared" si="12"/>
        <v>0</v>
      </c>
      <c r="L200" s="295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1:48" s="79" customFormat="1" ht="26.25" customHeight="1" x14ac:dyDescent="0.2">
      <c r="A201" s="229"/>
      <c r="B201" s="591"/>
      <c r="C201" s="585"/>
      <c r="D201" s="585" t="s">
        <v>66</v>
      </c>
      <c r="E201" s="585"/>
      <c r="F201" s="98" t="s">
        <v>34</v>
      </c>
      <c r="G201" s="21">
        <v>0</v>
      </c>
      <c r="H201" s="32"/>
      <c r="I201" s="295"/>
      <c r="J201" s="298">
        <f t="shared" si="11"/>
        <v>13</v>
      </c>
      <c r="K201" s="298">
        <f t="shared" si="12"/>
        <v>0</v>
      </c>
      <c r="L201" s="295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1:48" s="79" customFormat="1" ht="26.25" customHeight="1" x14ac:dyDescent="0.2">
      <c r="A202" s="229"/>
      <c r="B202" s="591"/>
      <c r="C202" s="585"/>
      <c r="D202" s="585" t="s">
        <v>67</v>
      </c>
      <c r="E202" s="585"/>
      <c r="F202" s="98" t="s">
        <v>34</v>
      </c>
      <c r="G202" s="21">
        <v>0</v>
      </c>
      <c r="H202" s="32"/>
      <c r="I202" s="295"/>
      <c r="J202" s="298">
        <f t="shared" si="11"/>
        <v>14</v>
      </c>
      <c r="K202" s="298">
        <f t="shared" si="12"/>
        <v>0</v>
      </c>
      <c r="L202" s="295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1:48" s="79" customFormat="1" ht="26.25" customHeight="1" x14ac:dyDescent="0.2">
      <c r="A203" s="229"/>
      <c r="B203" s="591"/>
      <c r="C203" s="585"/>
      <c r="D203" s="585" t="s">
        <v>68</v>
      </c>
      <c r="E203" s="585"/>
      <c r="F203" s="98" t="s">
        <v>34</v>
      </c>
      <c r="G203" s="21">
        <v>0</v>
      </c>
      <c r="H203" s="32"/>
      <c r="I203" s="295"/>
      <c r="J203" s="298">
        <f t="shared" si="11"/>
        <v>15</v>
      </c>
      <c r="K203" s="298">
        <f t="shared" si="12"/>
        <v>0</v>
      </c>
      <c r="L203" s="295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1:48" s="79" customFormat="1" ht="26.25" customHeight="1" x14ac:dyDescent="0.2">
      <c r="A204" s="229"/>
      <c r="B204" s="591"/>
      <c r="C204" s="585"/>
      <c r="D204" s="585" t="s">
        <v>69</v>
      </c>
      <c r="E204" s="585"/>
      <c r="F204" s="98" t="s">
        <v>34</v>
      </c>
      <c r="G204" s="21">
        <v>0</v>
      </c>
      <c r="H204" s="32"/>
      <c r="I204" s="295"/>
      <c r="J204" s="298">
        <f t="shared" si="11"/>
        <v>16</v>
      </c>
      <c r="K204" s="298">
        <f t="shared" si="12"/>
        <v>0</v>
      </c>
      <c r="L204" s="295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1:48" s="79" customFormat="1" ht="26.25" customHeight="1" x14ac:dyDescent="0.2">
      <c r="A205" s="229"/>
      <c r="B205" s="592"/>
      <c r="C205" s="585"/>
      <c r="D205" s="585" t="s">
        <v>30</v>
      </c>
      <c r="E205" s="585"/>
      <c r="F205" s="98" t="s">
        <v>34</v>
      </c>
      <c r="G205" s="99">
        <f>SUM(G189:G204)</f>
        <v>0</v>
      </c>
      <c r="H205" s="32"/>
      <c r="I205" s="295"/>
      <c r="J205" s="296"/>
      <c r="K205" s="296"/>
      <c r="L205" s="295"/>
      <c r="M205" s="295"/>
      <c r="N205" s="295"/>
      <c r="O205" s="295"/>
      <c r="P205" s="295"/>
      <c r="Q205" s="295"/>
      <c r="R205" s="295"/>
      <c r="S205" s="92"/>
      <c r="T205" s="92"/>
      <c r="U205" s="92"/>
      <c r="V205" s="92"/>
      <c r="W205" s="9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1:48" s="96" customFormat="1" ht="26.25" customHeight="1" x14ac:dyDescent="0.2">
      <c r="B206" s="585" t="s">
        <v>165</v>
      </c>
      <c r="C206" s="585"/>
      <c r="D206" s="585"/>
      <c r="E206" s="585"/>
      <c r="F206" s="98" t="s">
        <v>34</v>
      </c>
      <c r="G206" s="99">
        <f>G188+G171+G154+G137+G205</f>
        <v>0</v>
      </c>
      <c r="I206" s="295"/>
      <c r="J206" s="268"/>
      <c r="K206" s="268"/>
      <c r="L206" s="268"/>
      <c r="M206" s="268"/>
      <c r="N206" s="268"/>
      <c r="O206" s="268"/>
      <c r="P206" s="268"/>
      <c r="Q206" s="268"/>
      <c r="R206" s="268"/>
      <c r="S206" s="101"/>
      <c r="T206" s="101"/>
      <c r="U206" s="101"/>
      <c r="V206" s="101"/>
      <c r="W206" s="101"/>
      <c r="X206" s="432"/>
      <c r="Y206" s="432"/>
      <c r="Z206" s="432"/>
      <c r="AA206" s="432"/>
      <c r="AB206" s="432"/>
      <c r="AC206" s="432"/>
      <c r="AD206" s="432"/>
      <c r="AE206" s="432"/>
      <c r="AF206" s="432"/>
      <c r="AG206" s="432"/>
      <c r="AH206" s="432"/>
      <c r="AI206" s="432"/>
      <c r="AN206" s="32"/>
    </row>
    <row r="207" spans="1:48" s="134" customFormat="1" ht="26.25" customHeight="1" x14ac:dyDescent="0.2">
      <c r="B207" s="585" t="s">
        <v>164</v>
      </c>
      <c r="C207" s="585"/>
      <c r="D207" s="585"/>
      <c r="E207" s="585"/>
      <c r="F207" s="98" t="s">
        <v>34</v>
      </c>
      <c r="G207" s="99">
        <f>ROUND((1-Coeficientes!F20/100)*G206,0)</f>
        <v>0</v>
      </c>
      <c r="I207" s="295"/>
      <c r="J207" s="268"/>
      <c r="K207" s="268"/>
      <c r="L207" s="268"/>
      <c r="M207" s="268"/>
      <c r="N207" s="268"/>
      <c r="O207" s="268"/>
      <c r="P207" s="268"/>
      <c r="Q207" s="268"/>
      <c r="R207" s="268"/>
      <c r="S207" s="101"/>
      <c r="T207" s="101"/>
      <c r="U207" s="101"/>
      <c r="V207" s="101"/>
      <c r="W207" s="101"/>
      <c r="X207" s="432"/>
      <c r="Y207" s="432"/>
      <c r="Z207" s="432"/>
      <c r="AA207" s="432"/>
      <c r="AB207" s="432"/>
      <c r="AC207" s="432"/>
      <c r="AD207" s="432"/>
      <c r="AE207" s="432"/>
      <c r="AF207" s="432"/>
      <c r="AG207" s="432"/>
      <c r="AH207" s="432"/>
      <c r="AI207" s="432"/>
      <c r="AN207" s="32"/>
    </row>
    <row r="208" spans="1:48" s="79" customFormat="1" ht="26.25" customHeight="1" x14ac:dyDescent="0.2">
      <c r="A208" s="96"/>
      <c r="B208" s="152"/>
      <c r="C208" s="152"/>
      <c r="D208" s="152"/>
      <c r="E208" s="152"/>
      <c r="F208" s="582" t="str">
        <f>IF(G206=G64,"  ","Verificar Frota sem Ar Condicionado")</f>
        <v xml:space="preserve">  </v>
      </c>
      <c r="G208" s="582"/>
      <c r="H208" s="152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92"/>
      <c r="T208" s="92"/>
      <c r="U208" s="92"/>
      <c r="V208" s="92"/>
      <c r="W208" s="9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96"/>
      <c r="AO208" s="32"/>
      <c r="AP208" s="32"/>
      <c r="AQ208" s="32"/>
      <c r="AR208" s="32"/>
      <c r="AS208" s="32"/>
      <c r="AT208" s="32"/>
      <c r="AU208" s="32"/>
      <c r="AV208" s="32"/>
    </row>
    <row r="209" spans="1:48" s="79" customFormat="1" ht="26.25" customHeight="1" x14ac:dyDescent="0.2">
      <c r="A209" s="96"/>
      <c r="B209" s="590" t="s">
        <v>367</v>
      </c>
      <c r="C209" s="585" t="s">
        <v>173</v>
      </c>
      <c r="D209" s="585" t="s">
        <v>54</v>
      </c>
      <c r="E209" s="585"/>
      <c r="F209" s="98" t="s">
        <v>34</v>
      </c>
      <c r="G209" s="21">
        <v>0</v>
      </c>
      <c r="H209" s="32"/>
      <c r="I209" s="295"/>
      <c r="J209" s="298">
        <f t="shared" ref="J209:J224" si="13">1+J208</f>
        <v>1</v>
      </c>
      <c r="K209" s="298">
        <f t="shared" ref="K209:K224" si="14">G209*J209</f>
        <v>0</v>
      </c>
      <c r="L209" s="295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96"/>
      <c r="AO209" s="32"/>
      <c r="AP209" s="32"/>
      <c r="AQ209" s="32"/>
      <c r="AR209" s="32"/>
      <c r="AS209" s="32"/>
      <c r="AT209" s="32"/>
      <c r="AU209" s="32"/>
      <c r="AV209" s="32"/>
    </row>
    <row r="210" spans="1:48" s="79" customFormat="1" ht="26.25" customHeight="1" x14ac:dyDescent="0.2">
      <c r="A210" s="96"/>
      <c r="B210" s="591"/>
      <c r="C210" s="585"/>
      <c r="D210" s="585" t="s">
        <v>55</v>
      </c>
      <c r="E210" s="585"/>
      <c r="F210" s="98" t="s">
        <v>34</v>
      </c>
      <c r="G210" s="21">
        <v>0</v>
      </c>
      <c r="H210" s="32"/>
      <c r="I210" s="295"/>
      <c r="J210" s="298">
        <f t="shared" si="13"/>
        <v>2</v>
      </c>
      <c r="K210" s="298">
        <f t="shared" si="14"/>
        <v>0</v>
      </c>
      <c r="L210" s="295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96"/>
      <c r="AO210" s="32"/>
      <c r="AP210" s="32"/>
      <c r="AQ210" s="32"/>
      <c r="AR210" s="32"/>
      <c r="AS210" s="32"/>
      <c r="AT210" s="32"/>
      <c r="AU210" s="32"/>
      <c r="AV210" s="32"/>
    </row>
    <row r="211" spans="1:48" s="79" customFormat="1" ht="26.25" customHeight="1" x14ac:dyDescent="0.2">
      <c r="A211" s="96"/>
      <c r="B211" s="591"/>
      <c r="C211" s="585"/>
      <c r="D211" s="585" t="s">
        <v>56</v>
      </c>
      <c r="E211" s="585"/>
      <c r="F211" s="98" t="s">
        <v>34</v>
      </c>
      <c r="G211" s="21">
        <v>0</v>
      </c>
      <c r="H211" s="32"/>
      <c r="I211" s="295"/>
      <c r="J211" s="298">
        <f t="shared" si="13"/>
        <v>3</v>
      </c>
      <c r="K211" s="298">
        <f t="shared" si="14"/>
        <v>0</v>
      </c>
      <c r="L211" s="295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96"/>
      <c r="AO211" s="32"/>
      <c r="AP211" s="32"/>
      <c r="AQ211" s="32"/>
      <c r="AR211" s="32"/>
      <c r="AS211" s="32"/>
      <c r="AT211" s="32"/>
      <c r="AU211" s="32"/>
      <c r="AV211" s="32"/>
    </row>
    <row r="212" spans="1:48" s="79" customFormat="1" ht="26.25" customHeight="1" x14ac:dyDescent="0.2">
      <c r="A212" s="96"/>
      <c r="B212" s="591"/>
      <c r="C212" s="585"/>
      <c r="D212" s="585" t="s">
        <v>57</v>
      </c>
      <c r="E212" s="585"/>
      <c r="F212" s="98" t="s">
        <v>34</v>
      </c>
      <c r="G212" s="21">
        <v>0</v>
      </c>
      <c r="H212" s="32"/>
      <c r="I212" s="295"/>
      <c r="J212" s="298">
        <f t="shared" si="13"/>
        <v>4</v>
      </c>
      <c r="K212" s="298">
        <f t="shared" si="14"/>
        <v>0</v>
      </c>
      <c r="L212" s="295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96"/>
      <c r="AO212" s="32"/>
      <c r="AP212" s="32"/>
      <c r="AQ212" s="32"/>
      <c r="AR212" s="32"/>
      <c r="AS212" s="32"/>
      <c r="AT212" s="32"/>
      <c r="AU212" s="32"/>
      <c r="AV212" s="32"/>
    </row>
    <row r="213" spans="1:48" s="79" customFormat="1" ht="26.25" customHeight="1" x14ac:dyDescent="0.2">
      <c r="A213" s="96"/>
      <c r="B213" s="591"/>
      <c r="C213" s="585"/>
      <c r="D213" s="585" t="s">
        <v>58</v>
      </c>
      <c r="E213" s="585"/>
      <c r="F213" s="98" t="s">
        <v>34</v>
      </c>
      <c r="G213" s="21">
        <v>0</v>
      </c>
      <c r="H213" s="32"/>
      <c r="I213" s="295"/>
      <c r="J213" s="298">
        <f t="shared" si="13"/>
        <v>5</v>
      </c>
      <c r="K213" s="298">
        <f t="shared" si="14"/>
        <v>0</v>
      </c>
      <c r="L213" s="295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1:48" s="79" customFormat="1" ht="26.25" customHeight="1" x14ac:dyDescent="0.2">
      <c r="A214" s="96"/>
      <c r="B214" s="591"/>
      <c r="C214" s="585"/>
      <c r="D214" s="585" t="s">
        <v>59</v>
      </c>
      <c r="E214" s="585"/>
      <c r="F214" s="98" t="s">
        <v>34</v>
      </c>
      <c r="G214" s="21">
        <v>0</v>
      </c>
      <c r="H214" s="32"/>
      <c r="I214" s="295"/>
      <c r="J214" s="298">
        <f t="shared" si="13"/>
        <v>6</v>
      </c>
      <c r="K214" s="298">
        <f t="shared" si="14"/>
        <v>0</v>
      </c>
      <c r="L214" s="295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1:48" s="79" customFormat="1" ht="26.25" customHeight="1" x14ac:dyDescent="0.2">
      <c r="A215" s="96"/>
      <c r="B215" s="591"/>
      <c r="C215" s="585"/>
      <c r="D215" s="585" t="s">
        <v>60</v>
      </c>
      <c r="E215" s="585"/>
      <c r="F215" s="98" t="s">
        <v>34</v>
      </c>
      <c r="G215" s="21">
        <v>0</v>
      </c>
      <c r="H215" s="32"/>
      <c r="I215" s="295"/>
      <c r="J215" s="298">
        <f t="shared" si="13"/>
        <v>7</v>
      </c>
      <c r="K215" s="298">
        <f t="shared" si="14"/>
        <v>0</v>
      </c>
      <c r="L215" s="295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1:48" s="79" customFormat="1" ht="26.25" customHeight="1" x14ac:dyDescent="0.2">
      <c r="A216" s="96"/>
      <c r="B216" s="591"/>
      <c r="C216" s="585"/>
      <c r="D216" s="585" t="s">
        <v>61</v>
      </c>
      <c r="E216" s="585"/>
      <c r="F216" s="98" t="s">
        <v>34</v>
      </c>
      <c r="G216" s="21">
        <v>0</v>
      </c>
      <c r="H216" s="32"/>
      <c r="I216" s="295"/>
      <c r="J216" s="298">
        <f t="shared" si="13"/>
        <v>8</v>
      </c>
      <c r="K216" s="298">
        <f t="shared" si="14"/>
        <v>0</v>
      </c>
      <c r="L216" s="295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  <row r="217" spans="1:48" s="79" customFormat="1" ht="26.25" customHeight="1" x14ac:dyDescent="0.2">
      <c r="A217" s="96"/>
      <c r="B217" s="591"/>
      <c r="C217" s="585"/>
      <c r="D217" s="585" t="s">
        <v>62</v>
      </c>
      <c r="E217" s="585"/>
      <c r="F217" s="98" t="s">
        <v>34</v>
      </c>
      <c r="G217" s="21">
        <v>0</v>
      </c>
      <c r="H217" s="32"/>
      <c r="I217" s="295"/>
      <c r="J217" s="298">
        <f t="shared" si="13"/>
        <v>9</v>
      </c>
      <c r="K217" s="298">
        <f t="shared" si="14"/>
        <v>0</v>
      </c>
      <c r="L217" s="295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</row>
    <row r="218" spans="1:48" s="79" customFormat="1" ht="26.25" customHeight="1" x14ac:dyDescent="0.2">
      <c r="A218" s="96"/>
      <c r="B218" s="591"/>
      <c r="C218" s="585"/>
      <c r="D218" s="585" t="s">
        <v>63</v>
      </c>
      <c r="E218" s="585"/>
      <c r="F218" s="98" t="s">
        <v>34</v>
      </c>
      <c r="G218" s="21">
        <v>0</v>
      </c>
      <c r="H218" s="32"/>
      <c r="I218" s="295"/>
      <c r="J218" s="298">
        <f t="shared" si="13"/>
        <v>10</v>
      </c>
      <c r="K218" s="298">
        <f t="shared" si="14"/>
        <v>0</v>
      </c>
      <c r="L218" s="295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</row>
    <row r="219" spans="1:48" s="79" customFormat="1" ht="26.25" customHeight="1" x14ac:dyDescent="0.2">
      <c r="A219" s="96"/>
      <c r="B219" s="591"/>
      <c r="C219" s="585"/>
      <c r="D219" s="585" t="s">
        <v>64</v>
      </c>
      <c r="E219" s="585"/>
      <c r="F219" s="98" t="s">
        <v>34</v>
      </c>
      <c r="G219" s="21">
        <v>0</v>
      </c>
      <c r="H219" s="32"/>
      <c r="I219" s="295"/>
      <c r="J219" s="298">
        <f t="shared" si="13"/>
        <v>11</v>
      </c>
      <c r="K219" s="298">
        <f t="shared" si="14"/>
        <v>0</v>
      </c>
      <c r="L219" s="295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</row>
    <row r="220" spans="1:48" s="79" customFormat="1" ht="26.25" customHeight="1" x14ac:dyDescent="0.2">
      <c r="A220" s="96"/>
      <c r="B220" s="591"/>
      <c r="C220" s="585"/>
      <c r="D220" s="585" t="s">
        <v>65</v>
      </c>
      <c r="E220" s="585"/>
      <c r="F220" s="98" t="s">
        <v>34</v>
      </c>
      <c r="G220" s="21">
        <v>0</v>
      </c>
      <c r="H220" s="32"/>
      <c r="I220" s="295"/>
      <c r="J220" s="298">
        <f t="shared" si="13"/>
        <v>12</v>
      </c>
      <c r="K220" s="298">
        <f t="shared" si="14"/>
        <v>0</v>
      </c>
      <c r="L220" s="295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</row>
    <row r="221" spans="1:48" s="79" customFormat="1" ht="26.25" customHeight="1" x14ac:dyDescent="0.2">
      <c r="A221" s="96"/>
      <c r="B221" s="591"/>
      <c r="C221" s="585"/>
      <c r="D221" s="585" t="s">
        <v>66</v>
      </c>
      <c r="E221" s="585"/>
      <c r="F221" s="98" t="s">
        <v>34</v>
      </c>
      <c r="G221" s="21">
        <v>0</v>
      </c>
      <c r="H221" s="32"/>
      <c r="I221" s="295"/>
      <c r="J221" s="298">
        <f t="shared" si="13"/>
        <v>13</v>
      </c>
      <c r="K221" s="298">
        <f t="shared" si="14"/>
        <v>0</v>
      </c>
      <c r="L221" s="295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</row>
    <row r="222" spans="1:48" s="79" customFormat="1" ht="26.25" customHeight="1" x14ac:dyDescent="0.2">
      <c r="A222" s="96"/>
      <c r="B222" s="591"/>
      <c r="C222" s="585"/>
      <c r="D222" s="585" t="s">
        <v>67</v>
      </c>
      <c r="E222" s="585"/>
      <c r="F222" s="98" t="s">
        <v>34</v>
      </c>
      <c r="G222" s="21">
        <v>0</v>
      </c>
      <c r="H222" s="32"/>
      <c r="I222" s="295"/>
      <c r="J222" s="298">
        <f t="shared" si="13"/>
        <v>14</v>
      </c>
      <c r="K222" s="298">
        <f t="shared" si="14"/>
        <v>0</v>
      </c>
      <c r="L222" s="295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</row>
    <row r="223" spans="1:48" s="79" customFormat="1" ht="26.25" customHeight="1" x14ac:dyDescent="0.2">
      <c r="A223" s="96"/>
      <c r="B223" s="591"/>
      <c r="C223" s="585"/>
      <c r="D223" s="585" t="s">
        <v>68</v>
      </c>
      <c r="E223" s="585"/>
      <c r="F223" s="98" t="s">
        <v>34</v>
      </c>
      <c r="G223" s="21">
        <v>0</v>
      </c>
      <c r="H223" s="32"/>
      <c r="I223" s="295"/>
      <c r="J223" s="298">
        <f t="shared" si="13"/>
        <v>15</v>
      </c>
      <c r="K223" s="298">
        <f t="shared" si="14"/>
        <v>0</v>
      </c>
      <c r="L223" s="295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</row>
    <row r="224" spans="1:48" s="79" customFormat="1" ht="26.25" customHeight="1" x14ac:dyDescent="0.2">
      <c r="A224" s="96"/>
      <c r="B224" s="591"/>
      <c r="C224" s="585"/>
      <c r="D224" s="585" t="s">
        <v>69</v>
      </c>
      <c r="E224" s="585"/>
      <c r="F224" s="98" t="s">
        <v>34</v>
      </c>
      <c r="G224" s="21">
        <v>0</v>
      </c>
      <c r="H224" s="32"/>
      <c r="I224" s="295"/>
      <c r="J224" s="298">
        <f t="shared" si="13"/>
        <v>16</v>
      </c>
      <c r="K224" s="298">
        <f t="shared" si="14"/>
        <v>0</v>
      </c>
      <c r="L224" s="295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</row>
    <row r="225" spans="1:48" s="79" customFormat="1" ht="26.25" customHeight="1" x14ac:dyDescent="0.2">
      <c r="A225" s="96"/>
      <c r="B225" s="591"/>
      <c r="C225" s="585"/>
      <c r="D225" s="585" t="s">
        <v>30</v>
      </c>
      <c r="E225" s="585"/>
      <c r="F225" s="98" t="s">
        <v>34</v>
      </c>
      <c r="G225" s="99">
        <f>SUM(G209:G224)</f>
        <v>0</v>
      </c>
      <c r="H225" s="32"/>
      <c r="I225" s="295"/>
      <c r="J225" s="160"/>
      <c r="K225" s="160"/>
      <c r="L225" s="295"/>
      <c r="M225" s="295"/>
      <c r="N225" s="295"/>
      <c r="O225" s="295"/>
      <c r="P225" s="295"/>
      <c r="Q225" s="295"/>
      <c r="R225" s="295"/>
      <c r="S225" s="92"/>
      <c r="T225" s="92"/>
      <c r="U225" s="92"/>
      <c r="V225" s="92"/>
      <c r="W225" s="9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</row>
    <row r="226" spans="1:48" s="79" customFormat="1" ht="26.25" customHeight="1" x14ac:dyDescent="0.2">
      <c r="A226" s="96"/>
      <c r="B226" s="591"/>
      <c r="C226" s="585" t="s">
        <v>15</v>
      </c>
      <c r="D226" s="585" t="s">
        <v>54</v>
      </c>
      <c r="E226" s="585"/>
      <c r="F226" s="98" t="s">
        <v>34</v>
      </c>
      <c r="G226" s="21">
        <v>0</v>
      </c>
      <c r="H226" s="32"/>
      <c r="I226" s="295"/>
      <c r="J226" s="298">
        <f t="shared" ref="J226:J241" si="15">1+J225</f>
        <v>1</v>
      </c>
      <c r="K226" s="298">
        <f t="shared" ref="K226:K241" si="16">G226*J226</f>
        <v>0</v>
      </c>
      <c r="L226" s="295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</row>
    <row r="227" spans="1:48" s="79" customFormat="1" ht="26.25" customHeight="1" x14ac:dyDescent="0.2">
      <c r="A227" s="96"/>
      <c r="B227" s="591"/>
      <c r="C227" s="585"/>
      <c r="D227" s="585" t="s">
        <v>55</v>
      </c>
      <c r="E227" s="585"/>
      <c r="F227" s="98" t="s">
        <v>34</v>
      </c>
      <c r="G227" s="21">
        <v>0</v>
      </c>
      <c r="H227" s="32"/>
      <c r="I227" s="295"/>
      <c r="J227" s="298">
        <f t="shared" si="15"/>
        <v>2</v>
      </c>
      <c r="K227" s="298">
        <f t="shared" si="16"/>
        <v>0</v>
      </c>
      <c r="L227" s="295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</row>
    <row r="228" spans="1:48" s="79" customFormat="1" ht="26.25" customHeight="1" x14ac:dyDescent="0.2">
      <c r="A228" s="96"/>
      <c r="B228" s="591"/>
      <c r="C228" s="585"/>
      <c r="D228" s="585" t="s">
        <v>56</v>
      </c>
      <c r="E228" s="585"/>
      <c r="F228" s="98" t="s">
        <v>34</v>
      </c>
      <c r="G228" s="21">
        <v>0</v>
      </c>
      <c r="H228" s="32"/>
      <c r="I228" s="295"/>
      <c r="J228" s="298">
        <f t="shared" si="15"/>
        <v>3</v>
      </c>
      <c r="K228" s="298">
        <f t="shared" si="16"/>
        <v>0</v>
      </c>
      <c r="L228" s="295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</row>
    <row r="229" spans="1:48" s="79" customFormat="1" ht="26.25" customHeight="1" x14ac:dyDescent="0.2">
      <c r="A229" s="96"/>
      <c r="B229" s="591"/>
      <c r="C229" s="585"/>
      <c r="D229" s="585" t="s">
        <v>57</v>
      </c>
      <c r="E229" s="585"/>
      <c r="F229" s="98" t="s">
        <v>34</v>
      </c>
      <c r="G229" s="21">
        <v>0</v>
      </c>
      <c r="H229" s="32"/>
      <c r="I229" s="295"/>
      <c r="J229" s="298">
        <f t="shared" si="15"/>
        <v>4</v>
      </c>
      <c r="K229" s="298">
        <f t="shared" si="16"/>
        <v>0</v>
      </c>
      <c r="L229" s="295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</row>
    <row r="230" spans="1:48" s="79" customFormat="1" ht="26.25" customHeight="1" x14ac:dyDescent="0.2">
      <c r="A230" s="96"/>
      <c r="B230" s="591"/>
      <c r="C230" s="585"/>
      <c r="D230" s="585" t="s">
        <v>58</v>
      </c>
      <c r="E230" s="585"/>
      <c r="F230" s="98" t="s">
        <v>34</v>
      </c>
      <c r="G230" s="21">
        <v>0</v>
      </c>
      <c r="H230" s="32"/>
      <c r="I230" s="295"/>
      <c r="J230" s="298">
        <f t="shared" si="15"/>
        <v>5</v>
      </c>
      <c r="K230" s="298">
        <f t="shared" si="16"/>
        <v>0</v>
      </c>
      <c r="L230" s="295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</row>
    <row r="231" spans="1:48" s="79" customFormat="1" ht="26.25" customHeight="1" x14ac:dyDescent="0.2">
      <c r="A231" s="96"/>
      <c r="B231" s="591"/>
      <c r="C231" s="585"/>
      <c r="D231" s="585" t="s">
        <v>59</v>
      </c>
      <c r="E231" s="585"/>
      <c r="F231" s="98" t="s">
        <v>34</v>
      </c>
      <c r="G231" s="21">
        <v>0</v>
      </c>
      <c r="H231" s="32"/>
      <c r="I231" s="295"/>
      <c r="J231" s="298">
        <f t="shared" si="15"/>
        <v>6</v>
      </c>
      <c r="K231" s="298">
        <f t="shared" si="16"/>
        <v>0</v>
      </c>
      <c r="L231" s="295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</row>
    <row r="232" spans="1:48" s="79" customFormat="1" ht="26.25" customHeight="1" x14ac:dyDescent="0.2">
      <c r="A232" s="96"/>
      <c r="B232" s="591"/>
      <c r="C232" s="585"/>
      <c r="D232" s="585" t="s">
        <v>60</v>
      </c>
      <c r="E232" s="585"/>
      <c r="F232" s="98" t="s">
        <v>34</v>
      </c>
      <c r="G232" s="21">
        <v>0</v>
      </c>
      <c r="H232" s="32"/>
      <c r="I232" s="295"/>
      <c r="J232" s="298">
        <f t="shared" si="15"/>
        <v>7</v>
      </c>
      <c r="K232" s="298">
        <f t="shared" si="16"/>
        <v>0</v>
      </c>
      <c r="L232" s="295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</row>
    <row r="233" spans="1:48" s="79" customFormat="1" ht="26.25" customHeight="1" x14ac:dyDescent="0.2">
      <c r="A233" s="96"/>
      <c r="B233" s="591"/>
      <c r="C233" s="585"/>
      <c r="D233" s="585" t="s">
        <v>61</v>
      </c>
      <c r="E233" s="585"/>
      <c r="F233" s="98" t="s">
        <v>34</v>
      </c>
      <c r="G233" s="21">
        <v>0</v>
      </c>
      <c r="H233" s="32"/>
      <c r="I233" s="295"/>
      <c r="J233" s="298">
        <f t="shared" si="15"/>
        <v>8</v>
      </c>
      <c r="K233" s="298">
        <f t="shared" si="16"/>
        <v>0</v>
      </c>
      <c r="L233" s="295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</row>
    <row r="234" spans="1:48" s="79" customFormat="1" ht="26.25" customHeight="1" x14ac:dyDescent="0.2">
      <c r="A234" s="96"/>
      <c r="B234" s="591"/>
      <c r="C234" s="585"/>
      <c r="D234" s="585" t="s">
        <v>62</v>
      </c>
      <c r="E234" s="585"/>
      <c r="F234" s="98" t="s">
        <v>34</v>
      </c>
      <c r="G234" s="21">
        <v>0</v>
      </c>
      <c r="H234" s="32"/>
      <c r="I234" s="295"/>
      <c r="J234" s="298">
        <f t="shared" si="15"/>
        <v>9</v>
      </c>
      <c r="K234" s="298">
        <f t="shared" si="16"/>
        <v>0</v>
      </c>
      <c r="L234" s="295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</row>
    <row r="235" spans="1:48" s="79" customFormat="1" ht="26.25" customHeight="1" x14ac:dyDescent="0.2">
      <c r="A235" s="96"/>
      <c r="B235" s="591"/>
      <c r="C235" s="585"/>
      <c r="D235" s="585" t="s">
        <v>63</v>
      </c>
      <c r="E235" s="585"/>
      <c r="F235" s="98" t="s">
        <v>34</v>
      </c>
      <c r="G235" s="21">
        <v>0</v>
      </c>
      <c r="H235" s="32"/>
      <c r="I235" s="295"/>
      <c r="J235" s="298">
        <f t="shared" si="15"/>
        <v>10</v>
      </c>
      <c r="K235" s="298">
        <f t="shared" si="16"/>
        <v>0</v>
      </c>
      <c r="L235" s="295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</row>
    <row r="236" spans="1:48" s="79" customFormat="1" ht="26.25" customHeight="1" x14ac:dyDescent="0.2">
      <c r="A236" s="96"/>
      <c r="B236" s="591"/>
      <c r="C236" s="585"/>
      <c r="D236" s="585" t="s">
        <v>64</v>
      </c>
      <c r="E236" s="585"/>
      <c r="F236" s="98" t="s">
        <v>34</v>
      </c>
      <c r="G236" s="21">
        <v>0</v>
      </c>
      <c r="H236" s="32"/>
      <c r="I236" s="295"/>
      <c r="J236" s="298">
        <f t="shared" si="15"/>
        <v>11</v>
      </c>
      <c r="K236" s="298">
        <f t="shared" si="16"/>
        <v>0</v>
      </c>
      <c r="L236" s="295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</row>
    <row r="237" spans="1:48" s="79" customFormat="1" ht="26.25" customHeight="1" x14ac:dyDescent="0.2">
      <c r="A237" s="96"/>
      <c r="B237" s="591"/>
      <c r="C237" s="585"/>
      <c r="D237" s="585" t="s">
        <v>65</v>
      </c>
      <c r="E237" s="585"/>
      <c r="F237" s="98" t="s">
        <v>34</v>
      </c>
      <c r="G237" s="21">
        <v>0</v>
      </c>
      <c r="H237" s="32"/>
      <c r="I237" s="295"/>
      <c r="J237" s="298">
        <f t="shared" si="15"/>
        <v>12</v>
      </c>
      <c r="K237" s="298">
        <f t="shared" si="16"/>
        <v>0</v>
      </c>
      <c r="L237" s="295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</row>
    <row r="238" spans="1:48" s="79" customFormat="1" ht="26.25" customHeight="1" x14ac:dyDescent="0.2">
      <c r="A238" s="96"/>
      <c r="B238" s="591"/>
      <c r="C238" s="585"/>
      <c r="D238" s="585" t="s">
        <v>66</v>
      </c>
      <c r="E238" s="585"/>
      <c r="F238" s="98" t="s">
        <v>34</v>
      </c>
      <c r="G238" s="21">
        <v>0</v>
      </c>
      <c r="H238" s="32"/>
      <c r="I238" s="295"/>
      <c r="J238" s="298">
        <f t="shared" si="15"/>
        <v>13</v>
      </c>
      <c r="K238" s="298">
        <f t="shared" si="16"/>
        <v>0</v>
      </c>
      <c r="L238" s="295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</row>
    <row r="239" spans="1:48" s="79" customFormat="1" ht="26.25" customHeight="1" x14ac:dyDescent="0.2">
      <c r="A239" s="96"/>
      <c r="B239" s="591"/>
      <c r="C239" s="585"/>
      <c r="D239" s="585" t="s">
        <v>67</v>
      </c>
      <c r="E239" s="585"/>
      <c r="F239" s="98" t="s">
        <v>34</v>
      </c>
      <c r="G239" s="21">
        <v>0</v>
      </c>
      <c r="H239" s="32"/>
      <c r="I239" s="295"/>
      <c r="J239" s="298">
        <f t="shared" si="15"/>
        <v>14</v>
      </c>
      <c r="K239" s="298">
        <f t="shared" si="16"/>
        <v>0</v>
      </c>
      <c r="L239" s="295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</row>
    <row r="240" spans="1:48" s="79" customFormat="1" ht="26.25" customHeight="1" x14ac:dyDescent="0.2">
      <c r="A240" s="96"/>
      <c r="B240" s="591"/>
      <c r="C240" s="585"/>
      <c r="D240" s="585" t="s">
        <v>68</v>
      </c>
      <c r="E240" s="585"/>
      <c r="F240" s="98" t="s">
        <v>34</v>
      </c>
      <c r="G240" s="21">
        <v>0</v>
      </c>
      <c r="H240" s="32"/>
      <c r="I240" s="295"/>
      <c r="J240" s="298">
        <f t="shared" si="15"/>
        <v>15</v>
      </c>
      <c r="K240" s="298">
        <f t="shared" si="16"/>
        <v>0</v>
      </c>
      <c r="L240" s="295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</row>
    <row r="241" spans="1:48" s="79" customFormat="1" ht="26.25" customHeight="1" x14ac:dyDescent="0.2">
      <c r="A241" s="96"/>
      <c r="B241" s="591"/>
      <c r="C241" s="585"/>
      <c r="D241" s="585" t="s">
        <v>69</v>
      </c>
      <c r="E241" s="585"/>
      <c r="F241" s="98" t="s">
        <v>34</v>
      </c>
      <c r="G241" s="21">
        <v>0</v>
      </c>
      <c r="H241" s="32"/>
      <c r="I241" s="295"/>
      <c r="J241" s="298">
        <f t="shared" si="15"/>
        <v>16</v>
      </c>
      <c r="K241" s="298">
        <f t="shared" si="16"/>
        <v>0</v>
      </c>
      <c r="L241" s="295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</row>
    <row r="242" spans="1:48" s="79" customFormat="1" ht="26.25" customHeight="1" x14ac:dyDescent="0.2">
      <c r="A242" s="96"/>
      <c r="B242" s="591"/>
      <c r="C242" s="585"/>
      <c r="D242" s="585" t="s">
        <v>30</v>
      </c>
      <c r="E242" s="585"/>
      <c r="F242" s="98" t="s">
        <v>34</v>
      </c>
      <c r="G242" s="99">
        <f>SUM(G226:G241)</f>
        <v>0</v>
      </c>
      <c r="H242" s="32"/>
      <c r="I242" s="295"/>
      <c r="J242" s="160"/>
      <c r="K242" s="160"/>
      <c r="L242" s="295"/>
      <c r="M242" s="295"/>
      <c r="N242" s="295"/>
      <c r="O242" s="295"/>
      <c r="P242" s="295"/>
      <c r="Q242" s="295"/>
      <c r="R242" s="295"/>
      <c r="S242" s="92"/>
      <c r="T242" s="92"/>
      <c r="U242" s="92"/>
      <c r="V242" s="92"/>
      <c r="W242" s="9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</row>
    <row r="243" spans="1:48" s="8" customFormat="1" ht="26.25" customHeight="1" x14ac:dyDescent="0.2">
      <c r="A243" s="96"/>
      <c r="B243" s="591"/>
      <c r="C243" s="585" t="s">
        <v>16</v>
      </c>
      <c r="D243" s="585" t="s">
        <v>54</v>
      </c>
      <c r="E243" s="585"/>
      <c r="F243" s="98" t="s">
        <v>34</v>
      </c>
      <c r="G243" s="21">
        <v>0</v>
      </c>
      <c r="H243" s="32"/>
      <c r="I243" s="295"/>
      <c r="J243" s="298">
        <f t="shared" ref="J243:J258" si="17">1+J242</f>
        <v>1</v>
      </c>
      <c r="K243" s="298">
        <f t="shared" ref="K243:K258" si="18">G243*J243</f>
        <v>0</v>
      </c>
      <c r="L243" s="295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</row>
    <row r="244" spans="1:48" s="8" customFormat="1" ht="26.25" customHeight="1" x14ac:dyDescent="0.2">
      <c r="A244" s="96"/>
      <c r="B244" s="591"/>
      <c r="C244" s="585"/>
      <c r="D244" s="585" t="s">
        <v>55</v>
      </c>
      <c r="E244" s="585"/>
      <c r="F244" s="98" t="s">
        <v>34</v>
      </c>
      <c r="G244" s="21">
        <v>0</v>
      </c>
      <c r="H244" s="32"/>
      <c r="I244" s="295"/>
      <c r="J244" s="298">
        <f t="shared" si="17"/>
        <v>2</v>
      </c>
      <c r="K244" s="298">
        <f t="shared" si="18"/>
        <v>0</v>
      </c>
      <c r="L244" s="295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</row>
    <row r="245" spans="1:48" s="8" customFormat="1" ht="26.25" customHeight="1" x14ac:dyDescent="0.2">
      <c r="A245" s="96"/>
      <c r="B245" s="591"/>
      <c r="C245" s="585"/>
      <c r="D245" s="585" t="s">
        <v>56</v>
      </c>
      <c r="E245" s="585"/>
      <c r="F245" s="98" t="s">
        <v>34</v>
      </c>
      <c r="G245" s="21">
        <v>0</v>
      </c>
      <c r="H245" s="32"/>
      <c r="I245" s="295"/>
      <c r="J245" s="298">
        <f t="shared" si="17"/>
        <v>3</v>
      </c>
      <c r="K245" s="298">
        <f t="shared" si="18"/>
        <v>0</v>
      </c>
      <c r="L245" s="295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</row>
    <row r="246" spans="1:48" s="8" customFormat="1" ht="26.25" customHeight="1" x14ac:dyDescent="0.2">
      <c r="A246" s="96"/>
      <c r="B246" s="591"/>
      <c r="C246" s="585"/>
      <c r="D246" s="585" t="s">
        <v>57</v>
      </c>
      <c r="E246" s="585"/>
      <c r="F246" s="98" t="s">
        <v>34</v>
      </c>
      <c r="G246" s="21">
        <v>0</v>
      </c>
      <c r="H246" s="32"/>
      <c r="I246" s="295"/>
      <c r="J246" s="298">
        <f t="shared" si="17"/>
        <v>4</v>
      </c>
      <c r="K246" s="298">
        <f t="shared" si="18"/>
        <v>0</v>
      </c>
      <c r="L246" s="295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</row>
    <row r="247" spans="1:48" s="8" customFormat="1" ht="26.25" customHeight="1" x14ac:dyDescent="0.2">
      <c r="A247" s="96"/>
      <c r="B247" s="591"/>
      <c r="C247" s="585"/>
      <c r="D247" s="585" t="s">
        <v>58</v>
      </c>
      <c r="E247" s="585"/>
      <c r="F247" s="98" t="s">
        <v>34</v>
      </c>
      <c r="G247" s="21">
        <v>0</v>
      </c>
      <c r="H247" s="32"/>
      <c r="I247" s="295"/>
      <c r="J247" s="298">
        <f t="shared" si="17"/>
        <v>5</v>
      </c>
      <c r="K247" s="298">
        <f t="shared" si="18"/>
        <v>0</v>
      </c>
      <c r="L247" s="295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</row>
    <row r="248" spans="1:48" s="8" customFormat="1" ht="26.25" customHeight="1" x14ac:dyDescent="0.2">
      <c r="A248" s="96"/>
      <c r="B248" s="591"/>
      <c r="C248" s="585"/>
      <c r="D248" s="585" t="s">
        <v>59</v>
      </c>
      <c r="E248" s="585"/>
      <c r="F248" s="98" t="s">
        <v>34</v>
      </c>
      <c r="G248" s="21">
        <v>0</v>
      </c>
      <c r="H248" s="32"/>
      <c r="I248" s="295"/>
      <c r="J248" s="298">
        <f t="shared" si="17"/>
        <v>6</v>
      </c>
      <c r="K248" s="298">
        <f t="shared" si="18"/>
        <v>0</v>
      </c>
      <c r="L248" s="295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</row>
    <row r="249" spans="1:48" s="8" customFormat="1" ht="26.25" customHeight="1" x14ac:dyDescent="0.2">
      <c r="A249" s="96"/>
      <c r="B249" s="591"/>
      <c r="C249" s="585"/>
      <c r="D249" s="585" t="s">
        <v>60</v>
      </c>
      <c r="E249" s="585"/>
      <c r="F249" s="98" t="s">
        <v>34</v>
      </c>
      <c r="G249" s="21">
        <v>0</v>
      </c>
      <c r="H249" s="32"/>
      <c r="I249" s="295"/>
      <c r="J249" s="298">
        <f t="shared" si="17"/>
        <v>7</v>
      </c>
      <c r="K249" s="298">
        <f t="shared" si="18"/>
        <v>0</v>
      </c>
      <c r="L249" s="295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</row>
    <row r="250" spans="1:48" s="8" customFormat="1" ht="26.25" customHeight="1" x14ac:dyDescent="0.2">
      <c r="A250" s="96"/>
      <c r="B250" s="591"/>
      <c r="C250" s="585"/>
      <c r="D250" s="585" t="s">
        <v>61</v>
      </c>
      <c r="E250" s="585"/>
      <c r="F250" s="98" t="s">
        <v>34</v>
      </c>
      <c r="G250" s="21">
        <v>0</v>
      </c>
      <c r="H250" s="32"/>
      <c r="I250" s="295"/>
      <c r="J250" s="298">
        <f t="shared" si="17"/>
        <v>8</v>
      </c>
      <c r="K250" s="298">
        <f t="shared" si="18"/>
        <v>0</v>
      </c>
      <c r="L250" s="295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</row>
    <row r="251" spans="1:48" s="8" customFormat="1" ht="26.25" customHeight="1" x14ac:dyDescent="0.2">
      <c r="A251" s="96"/>
      <c r="B251" s="591"/>
      <c r="C251" s="585"/>
      <c r="D251" s="585" t="s">
        <v>62</v>
      </c>
      <c r="E251" s="585"/>
      <c r="F251" s="98" t="s">
        <v>34</v>
      </c>
      <c r="G251" s="21">
        <v>0</v>
      </c>
      <c r="H251" s="32"/>
      <c r="I251" s="295"/>
      <c r="J251" s="298">
        <f t="shared" si="17"/>
        <v>9</v>
      </c>
      <c r="K251" s="298">
        <f t="shared" si="18"/>
        <v>0</v>
      </c>
      <c r="L251" s="295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</row>
    <row r="252" spans="1:48" s="8" customFormat="1" ht="26.25" customHeight="1" x14ac:dyDescent="0.2">
      <c r="A252" s="96"/>
      <c r="B252" s="591"/>
      <c r="C252" s="585"/>
      <c r="D252" s="585" t="s">
        <v>63</v>
      </c>
      <c r="E252" s="585"/>
      <c r="F252" s="98" t="s">
        <v>34</v>
      </c>
      <c r="G252" s="21">
        <v>0</v>
      </c>
      <c r="H252" s="32"/>
      <c r="I252" s="295"/>
      <c r="J252" s="298">
        <f t="shared" si="17"/>
        <v>10</v>
      </c>
      <c r="K252" s="298">
        <f t="shared" si="18"/>
        <v>0</v>
      </c>
      <c r="L252" s="295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</row>
    <row r="253" spans="1:48" s="8" customFormat="1" ht="26.25" customHeight="1" x14ac:dyDescent="0.2">
      <c r="A253" s="96"/>
      <c r="B253" s="591"/>
      <c r="C253" s="585"/>
      <c r="D253" s="585" t="s">
        <v>64</v>
      </c>
      <c r="E253" s="585"/>
      <c r="F253" s="98" t="s">
        <v>34</v>
      </c>
      <c r="G253" s="21">
        <v>0</v>
      </c>
      <c r="H253" s="32"/>
      <c r="I253" s="295"/>
      <c r="J253" s="298">
        <f t="shared" si="17"/>
        <v>11</v>
      </c>
      <c r="K253" s="298">
        <f t="shared" si="18"/>
        <v>0</v>
      </c>
      <c r="L253" s="295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</row>
    <row r="254" spans="1:48" s="8" customFormat="1" ht="26.25" customHeight="1" x14ac:dyDescent="0.2">
      <c r="A254" s="96"/>
      <c r="B254" s="591"/>
      <c r="C254" s="585"/>
      <c r="D254" s="585" t="s">
        <v>65</v>
      </c>
      <c r="E254" s="585"/>
      <c r="F254" s="98" t="s">
        <v>34</v>
      </c>
      <c r="G254" s="21">
        <v>0</v>
      </c>
      <c r="H254" s="32"/>
      <c r="I254" s="295"/>
      <c r="J254" s="298">
        <f t="shared" si="17"/>
        <v>12</v>
      </c>
      <c r="K254" s="298">
        <f t="shared" si="18"/>
        <v>0</v>
      </c>
      <c r="L254" s="295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</row>
    <row r="255" spans="1:48" s="8" customFormat="1" ht="26.25" customHeight="1" x14ac:dyDescent="0.2">
      <c r="A255" s="96"/>
      <c r="B255" s="591"/>
      <c r="C255" s="585"/>
      <c r="D255" s="585" t="s">
        <v>66</v>
      </c>
      <c r="E255" s="585"/>
      <c r="F255" s="98" t="s">
        <v>34</v>
      </c>
      <c r="G255" s="21">
        <v>0</v>
      </c>
      <c r="H255" s="32"/>
      <c r="I255" s="295"/>
      <c r="J255" s="298">
        <f t="shared" si="17"/>
        <v>13</v>
      </c>
      <c r="K255" s="298">
        <f t="shared" si="18"/>
        <v>0</v>
      </c>
      <c r="L255" s="295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</row>
    <row r="256" spans="1:48" s="8" customFormat="1" ht="26.25" customHeight="1" x14ac:dyDescent="0.2">
      <c r="A256" s="96"/>
      <c r="B256" s="591"/>
      <c r="C256" s="585"/>
      <c r="D256" s="585" t="s">
        <v>67</v>
      </c>
      <c r="E256" s="585"/>
      <c r="F256" s="98" t="s">
        <v>34</v>
      </c>
      <c r="G256" s="21">
        <v>0</v>
      </c>
      <c r="H256" s="32"/>
      <c r="I256" s="295"/>
      <c r="J256" s="298">
        <f t="shared" si="17"/>
        <v>14</v>
      </c>
      <c r="K256" s="298">
        <f t="shared" si="18"/>
        <v>0</v>
      </c>
      <c r="L256" s="295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</row>
    <row r="257" spans="1:48" s="8" customFormat="1" ht="26.25" customHeight="1" x14ac:dyDescent="0.2">
      <c r="A257" s="96"/>
      <c r="B257" s="591"/>
      <c r="C257" s="585"/>
      <c r="D257" s="585" t="s">
        <v>68</v>
      </c>
      <c r="E257" s="585"/>
      <c r="F257" s="98" t="s">
        <v>34</v>
      </c>
      <c r="G257" s="21">
        <v>0</v>
      </c>
      <c r="H257" s="32"/>
      <c r="I257" s="295"/>
      <c r="J257" s="298">
        <f t="shared" si="17"/>
        <v>15</v>
      </c>
      <c r="K257" s="298">
        <f t="shared" si="18"/>
        <v>0</v>
      </c>
      <c r="L257" s="295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</row>
    <row r="258" spans="1:48" s="8" customFormat="1" ht="26.25" customHeight="1" x14ac:dyDescent="0.2">
      <c r="A258" s="96"/>
      <c r="B258" s="591"/>
      <c r="C258" s="585"/>
      <c r="D258" s="585" t="s">
        <v>69</v>
      </c>
      <c r="E258" s="585"/>
      <c r="F258" s="98" t="s">
        <v>34</v>
      </c>
      <c r="G258" s="21">
        <v>0</v>
      </c>
      <c r="H258" s="32"/>
      <c r="I258" s="295"/>
      <c r="J258" s="298">
        <f t="shared" si="17"/>
        <v>16</v>
      </c>
      <c r="K258" s="298">
        <f t="shared" si="18"/>
        <v>0</v>
      </c>
      <c r="L258" s="295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</row>
    <row r="259" spans="1:48" s="8" customFormat="1" ht="26.25" customHeight="1" x14ac:dyDescent="0.2">
      <c r="A259" s="96"/>
      <c r="B259" s="591"/>
      <c r="C259" s="585"/>
      <c r="D259" s="585" t="s">
        <v>30</v>
      </c>
      <c r="E259" s="585"/>
      <c r="F259" s="98" t="s">
        <v>34</v>
      </c>
      <c r="G259" s="99">
        <f>SUM(G243:G258)</f>
        <v>0</v>
      </c>
      <c r="H259" s="32"/>
      <c r="I259" s="295"/>
      <c r="J259" s="160"/>
      <c r="K259" s="160"/>
      <c r="L259" s="295"/>
      <c r="M259" s="295"/>
      <c r="N259" s="295"/>
      <c r="O259" s="295"/>
      <c r="P259" s="295"/>
      <c r="Q259" s="295"/>
      <c r="R259" s="295"/>
      <c r="S259" s="92"/>
      <c r="T259" s="92"/>
      <c r="U259" s="92"/>
      <c r="V259" s="92"/>
      <c r="W259" s="9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</row>
    <row r="260" spans="1:48" s="79" customFormat="1" ht="26.25" customHeight="1" x14ac:dyDescent="0.2">
      <c r="A260" s="96"/>
      <c r="B260" s="591"/>
      <c r="C260" s="585" t="s">
        <v>17</v>
      </c>
      <c r="D260" s="585" t="s">
        <v>54</v>
      </c>
      <c r="E260" s="585"/>
      <c r="F260" s="98" t="s">
        <v>34</v>
      </c>
      <c r="G260" s="21">
        <v>0</v>
      </c>
      <c r="H260" s="32"/>
      <c r="I260" s="295"/>
      <c r="J260" s="298">
        <f t="shared" ref="J260:J275" si="19">1+J259</f>
        <v>1</v>
      </c>
      <c r="K260" s="298">
        <f t="shared" ref="K260:K275" si="20">G260*J260</f>
        <v>0</v>
      </c>
      <c r="L260" s="295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</row>
    <row r="261" spans="1:48" s="79" customFormat="1" ht="26.25" customHeight="1" x14ac:dyDescent="0.2">
      <c r="A261" s="96"/>
      <c r="B261" s="591"/>
      <c r="C261" s="585"/>
      <c r="D261" s="585" t="s">
        <v>55</v>
      </c>
      <c r="E261" s="585"/>
      <c r="F261" s="98" t="s">
        <v>34</v>
      </c>
      <c r="G261" s="21">
        <v>0</v>
      </c>
      <c r="H261" s="32"/>
      <c r="I261" s="295"/>
      <c r="J261" s="298">
        <f t="shared" si="19"/>
        <v>2</v>
      </c>
      <c r="K261" s="298">
        <f t="shared" si="20"/>
        <v>0</v>
      </c>
      <c r="L261" s="295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</row>
    <row r="262" spans="1:48" s="79" customFormat="1" ht="26.25" customHeight="1" x14ac:dyDescent="0.2">
      <c r="A262" s="96"/>
      <c r="B262" s="591"/>
      <c r="C262" s="585"/>
      <c r="D262" s="585" t="s">
        <v>56</v>
      </c>
      <c r="E262" s="585"/>
      <c r="F262" s="98" t="s">
        <v>34</v>
      </c>
      <c r="G262" s="21">
        <v>0</v>
      </c>
      <c r="H262" s="32"/>
      <c r="I262" s="295"/>
      <c r="J262" s="298">
        <f t="shared" si="19"/>
        <v>3</v>
      </c>
      <c r="K262" s="298">
        <f t="shared" si="20"/>
        <v>0</v>
      </c>
      <c r="L262" s="295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</row>
    <row r="263" spans="1:48" s="79" customFormat="1" ht="26.25" customHeight="1" x14ac:dyDescent="0.2">
      <c r="A263" s="96"/>
      <c r="B263" s="591"/>
      <c r="C263" s="585"/>
      <c r="D263" s="585" t="s">
        <v>57</v>
      </c>
      <c r="E263" s="585"/>
      <c r="F263" s="98" t="s">
        <v>34</v>
      </c>
      <c r="G263" s="21">
        <v>0</v>
      </c>
      <c r="H263" s="32"/>
      <c r="I263" s="295"/>
      <c r="J263" s="298">
        <f t="shared" si="19"/>
        <v>4</v>
      </c>
      <c r="K263" s="298">
        <f t="shared" si="20"/>
        <v>0</v>
      </c>
      <c r="L263" s="295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</row>
    <row r="264" spans="1:48" s="79" customFormat="1" ht="26.25" customHeight="1" x14ac:dyDescent="0.2">
      <c r="A264" s="96"/>
      <c r="B264" s="591"/>
      <c r="C264" s="585"/>
      <c r="D264" s="585" t="s">
        <v>58</v>
      </c>
      <c r="E264" s="585"/>
      <c r="F264" s="98" t="s">
        <v>34</v>
      </c>
      <c r="G264" s="21">
        <v>0</v>
      </c>
      <c r="H264" s="32"/>
      <c r="I264" s="295"/>
      <c r="J264" s="298">
        <f t="shared" si="19"/>
        <v>5</v>
      </c>
      <c r="K264" s="298">
        <f t="shared" si="20"/>
        <v>0</v>
      </c>
      <c r="L264" s="295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</row>
    <row r="265" spans="1:48" s="79" customFormat="1" ht="26.25" customHeight="1" x14ac:dyDescent="0.2">
      <c r="A265" s="96"/>
      <c r="B265" s="591"/>
      <c r="C265" s="585"/>
      <c r="D265" s="585" t="s">
        <v>59</v>
      </c>
      <c r="E265" s="585"/>
      <c r="F265" s="98" t="s">
        <v>34</v>
      </c>
      <c r="G265" s="21">
        <v>0</v>
      </c>
      <c r="H265" s="32"/>
      <c r="I265" s="295"/>
      <c r="J265" s="298">
        <f t="shared" si="19"/>
        <v>6</v>
      </c>
      <c r="K265" s="298">
        <f t="shared" si="20"/>
        <v>0</v>
      </c>
      <c r="L265" s="295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</row>
    <row r="266" spans="1:48" s="79" customFormat="1" ht="26.25" customHeight="1" x14ac:dyDescent="0.2">
      <c r="A266" s="96"/>
      <c r="B266" s="591"/>
      <c r="C266" s="585"/>
      <c r="D266" s="585" t="s">
        <v>60</v>
      </c>
      <c r="E266" s="585"/>
      <c r="F266" s="98" t="s">
        <v>34</v>
      </c>
      <c r="G266" s="21">
        <v>0</v>
      </c>
      <c r="H266" s="32"/>
      <c r="I266" s="295"/>
      <c r="J266" s="298">
        <f t="shared" si="19"/>
        <v>7</v>
      </c>
      <c r="K266" s="298">
        <f t="shared" si="20"/>
        <v>0</v>
      </c>
      <c r="L266" s="295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</row>
    <row r="267" spans="1:48" s="79" customFormat="1" ht="26.25" customHeight="1" x14ac:dyDescent="0.2">
      <c r="A267" s="96"/>
      <c r="B267" s="591"/>
      <c r="C267" s="585"/>
      <c r="D267" s="585" t="s">
        <v>61</v>
      </c>
      <c r="E267" s="585"/>
      <c r="F267" s="98" t="s">
        <v>34</v>
      </c>
      <c r="G267" s="21">
        <v>0</v>
      </c>
      <c r="H267" s="32"/>
      <c r="I267" s="295"/>
      <c r="J267" s="298">
        <f t="shared" si="19"/>
        <v>8</v>
      </c>
      <c r="K267" s="298">
        <f t="shared" si="20"/>
        <v>0</v>
      </c>
      <c r="L267" s="295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</row>
    <row r="268" spans="1:48" s="79" customFormat="1" ht="26.25" customHeight="1" x14ac:dyDescent="0.2">
      <c r="A268" s="96"/>
      <c r="B268" s="591"/>
      <c r="C268" s="585"/>
      <c r="D268" s="585" t="s">
        <v>62</v>
      </c>
      <c r="E268" s="585"/>
      <c r="F268" s="98" t="s">
        <v>34</v>
      </c>
      <c r="G268" s="21">
        <v>0</v>
      </c>
      <c r="H268" s="32"/>
      <c r="I268" s="295"/>
      <c r="J268" s="298">
        <f t="shared" si="19"/>
        <v>9</v>
      </c>
      <c r="K268" s="298">
        <f t="shared" si="20"/>
        <v>0</v>
      </c>
      <c r="L268" s="295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</row>
    <row r="269" spans="1:48" s="79" customFormat="1" ht="26.25" customHeight="1" x14ac:dyDescent="0.2">
      <c r="A269" s="96"/>
      <c r="B269" s="591"/>
      <c r="C269" s="585"/>
      <c r="D269" s="585" t="s">
        <v>63</v>
      </c>
      <c r="E269" s="585"/>
      <c r="F269" s="98" t="s">
        <v>34</v>
      </c>
      <c r="G269" s="21">
        <v>0</v>
      </c>
      <c r="H269" s="32"/>
      <c r="I269" s="295"/>
      <c r="J269" s="298">
        <f t="shared" si="19"/>
        <v>10</v>
      </c>
      <c r="K269" s="298">
        <f t="shared" si="20"/>
        <v>0</v>
      </c>
      <c r="L269" s="295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</row>
    <row r="270" spans="1:48" s="79" customFormat="1" ht="26.25" customHeight="1" x14ac:dyDescent="0.2">
      <c r="A270" s="96"/>
      <c r="B270" s="591"/>
      <c r="C270" s="585"/>
      <c r="D270" s="585" t="s">
        <v>64</v>
      </c>
      <c r="E270" s="585"/>
      <c r="F270" s="98" t="s">
        <v>34</v>
      </c>
      <c r="G270" s="21">
        <v>0</v>
      </c>
      <c r="H270" s="32"/>
      <c r="I270" s="295"/>
      <c r="J270" s="298">
        <f t="shared" si="19"/>
        <v>11</v>
      </c>
      <c r="K270" s="298">
        <f t="shared" si="20"/>
        <v>0</v>
      </c>
      <c r="L270" s="295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</row>
    <row r="271" spans="1:48" s="79" customFormat="1" ht="26.25" customHeight="1" x14ac:dyDescent="0.2">
      <c r="A271" s="96"/>
      <c r="B271" s="591"/>
      <c r="C271" s="585"/>
      <c r="D271" s="585" t="s">
        <v>65</v>
      </c>
      <c r="E271" s="585"/>
      <c r="F271" s="98" t="s">
        <v>34</v>
      </c>
      <c r="G271" s="21">
        <v>0</v>
      </c>
      <c r="H271" s="32"/>
      <c r="I271" s="295"/>
      <c r="J271" s="298">
        <f t="shared" si="19"/>
        <v>12</v>
      </c>
      <c r="K271" s="298">
        <f t="shared" si="20"/>
        <v>0</v>
      </c>
      <c r="L271" s="295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</row>
    <row r="272" spans="1:48" s="79" customFormat="1" ht="26.25" customHeight="1" x14ac:dyDescent="0.2">
      <c r="A272" s="96"/>
      <c r="B272" s="591"/>
      <c r="C272" s="585"/>
      <c r="D272" s="585" t="s">
        <v>66</v>
      </c>
      <c r="E272" s="585"/>
      <c r="F272" s="98" t="s">
        <v>34</v>
      </c>
      <c r="G272" s="21">
        <v>0</v>
      </c>
      <c r="H272" s="32"/>
      <c r="I272" s="295"/>
      <c r="J272" s="298">
        <f t="shared" si="19"/>
        <v>13</v>
      </c>
      <c r="K272" s="298">
        <f t="shared" si="20"/>
        <v>0</v>
      </c>
      <c r="L272" s="295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</row>
    <row r="273" spans="1:48" s="79" customFormat="1" ht="26.25" customHeight="1" x14ac:dyDescent="0.2">
      <c r="A273" s="96"/>
      <c r="B273" s="591"/>
      <c r="C273" s="585"/>
      <c r="D273" s="585" t="s">
        <v>67</v>
      </c>
      <c r="E273" s="585"/>
      <c r="F273" s="98" t="s">
        <v>34</v>
      </c>
      <c r="G273" s="21">
        <v>0</v>
      </c>
      <c r="H273" s="32"/>
      <c r="I273" s="295"/>
      <c r="J273" s="298">
        <f t="shared" si="19"/>
        <v>14</v>
      </c>
      <c r="K273" s="298">
        <f t="shared" si="20"/>
        <v>0</v>
      </c>
      <c r="L273" s="295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</row>
    <row r="274" spans="1:48" s="79" customFormat="1" ht="26.25" customHeight="1" x14ac:dyDescent="0.2">
      <c r="A274" s="96"/>
      <c r="B274" s="591"/>
      <c r="C274" s="585"/>
      <c r="D274" s="585" t="s">
        <v>68</v>
      </c>
      <c r="E274" s="585"/>
      <c r="F274" s="98" t="s">
        <v>34</v>
      </c>
      <c r="G274" s="21">
        <v>0</v>
      </c>
      <c r="H274" s="32"/>
      <c r="I274" s="295"/>
      <c r="J274" s="298">
        <f t="shared" si="19"/>
        <v>15</v>
      </c>
      <c r="K274" s="298">
        <f t="shared" si="20"/>
        <v>0</v>
      </c>
      <c r="L274" s="295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</row>
    <row r="275" spans="1:48" s="79" customFormat="1" ht="26.25" customHeight="1" x14ac:dyDescent="0.2">
      <c r="A275" s="96"/>
      <c r="B275" s="591"/>
      <c r="C275" s="585"/>
      <c r="D275" s="585" t="s">
        <v>69</v>
      </c>
      <c r="E275" s="585"/>
      <c r="F275" s="98" t="s">
        <v>34</v>
      </c>
      <c r="G275" s="21">
        <v>0</v>
      </c>
      <c r="H275" s="32"/>
      <c r="I275" s="295"/>
      <c r="J275" s="298">
        <f t="shared" si="19"/>
        <v>16</v>
      </c>
      <c r="K275" s="298">
        <f t="shared" si="20"/>
        <v>0</v>
      </c>
      <c r="L275" s="295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</row>
    <row r="276" spans="1:48" s="79" customFormat="1" ht="26.25" customHeight="1" x14ac:dyDescent="0.2">
      <c r="A276" s="96"/>
      <c r="B276" s="591"/>
      <c r="C276" s="585"/>
      <c r="D276" s="585" t="s">
        <v>30</v>
      </c>
      <c r="E276" s="585"/>
      <c r="F276" s="98" t="s">
        <v>34</v>
      </c>
      <c r="G276" s="99">
        <f>SUM(G260:G275)</f>
        <v>0</v>
      </c>
      <c r="H276" s="32"/>
      <c r="I276" s="295"/>
      <c r="J276" s="160"/>
      <c r="K276" s="160"/>
      <c r="L276" s="295"/>
      <c r="M276" s="295"/>
      <c r="N276" s="295"/>
      <c r="O276" s="295"/>
      <c r="P276" s="295"/>
      <c r="Q276" s="295"/>
      <c r="R276" s="295"/>
      <c r="S276" s="92"/>
      <c r="T276" s="92"/>
      <c r="U276" s="92"/>
      <c r="V276" s="92"/>
      <c r="W276" s="9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</row>
    <row r="277" spans="1:48" s="79" customFormat="1" ht="26.25" customHeight="1" x14ac:dyDescent="0.2">
      <c r="A277" s="229"/>
      <c r="B277" s="591"/>
      <c r="C277" s="585" t="s">
        <v>439</v>
      </c>
      <c r="D277" s="585" t="s">
        <v>54</v>
      </c>
      <c r="E277" s="585"/>
      <c r="F277" s="98" t="s">
        <v>34</v>
      </c>
      <c r="G277" s="21">
        <v>0</v>
      </c>
      <c r="H277" s="32"/>
      <c r="I277" s="295"/>
      <c r="J277" s="298">
        <f t="shared" ref="J277:J292" si="21">1+J276</f>
        <v>1</v>
      </c>
      <c r="K277" s="298">
        <f t="shared" ref="K277:K292" si="22">G277*J277</f>
        <v>0</v>
      </c>
      <c r="L277" s="295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</row>
    <row r="278" spans="1:48" s="79" customFormat="1" ht="26.25" customHeight="1" x14ac:dyDescent="0.2">
      <c r="A278" s="229"/>
      <c r="B278" s="591"/>
      <c r="C278" s="585"/>
      <c r="D278" s="585" t="s">
        <v>55</v>
      </c>
      <c r="E278" s="585"/>
      <c r="F278" s="98" t="s">
        <v>34</v>
      </c>
      <c r="G278" s="21">
        <v>0</v>
      </c>
      <c r="H278" s="32"/>
      <c r="I278" s="295"/>
      <c r="J278" s="298">
        <f t="shared" si="21"/>
        <v>2</v>
      </c>
      <c r="K278" s="298">
        <f t="shared" si="22"/>
        <v>0</v>
      </c>
      <c r="L278" s="295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</row>
    <row r="279" spans="1:48" s="79" customFormat="1" ht="26.25" customHeight="1" x14ac:dyDescent="0.2">
      <c r="A279" s="229"/>
      <c r="B279" s="591"/>
      <c r="C279" s="585"/>
      <c r="D279" s="585" t="s">
        <v>56</v>
      </c>
      <c r="E279" s="585"/>
      <c r="F279" s="98" t="s">
        <v>34</v>
      </c>
      <c r="G279" s="21">
        <v>0</v>
      </c>
      <c r="H279" s="32"/>
      <c r="I279" s="295"/>
      <c r="J279" s="298">
        <f t="shared" si="21"/>
        <v>3</v>
      </c>
      <c r="K279" s="298">
        <f t="shared" si="22"/>
        <v>0</v>
      </c>
      <c r="L279" s="295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</row>
    <row r="280" spans="1:48" s="79" customFormat="1" ht="26.25" customHeight="1" x14ac:dyDescent="0.2">
      <c r="A280" s="229"/>
      <c r="B280" s="591"/>
      <c r="C280" s="585"/>
      <c r="D280" s="585" t="s">
        <v>57</v>
      </c>
      <c r="E280" s="585"/>
      <c r="F280" s="98" t="s">
        <v>34</v>
      </c>
      <c r="G280" s="21">
        <v>0</v>
      </c>
      <c r="H280" s="32"/>
      <c r="I280" s="295"/>
      <c r="J280" s="298">
        <f t="shared" si="21"/>
        <v>4</v>
      </c>
      <c r="K280" s="298">
        <f t="shared" si="22"/>
        <v>0</v>
      </c>
      <c r="L280" s="295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</row>
    <row r="281" spans="1:48" s="79" customFormat="1" ht="26.25" customHeight="1" x14ac:dyDescent="0.2">
      <c r="A281" s="229"/>
      <c r="B281" s="591"/>
      <c r="C281" s="585"/>
      <c r="D281" s="585" t="s">
        <v>58</v>
      </c>
      <c r="E281" s="585"/>
      <c r="F281" s="98" t="s">
        <v>34</v>
      </c>
      <c r="G281" s="21">
        <v>0</v>
      </c>
      <c r="H281" s="32"/>
      <c r="I281" s="295"/>
      <c r="J281" s="298">
        <f t="shared" si="21"/>
        <v>5</v>
      </c>
      <c r="K281" s="298">
        <f t="shared" si="22"/>
        <v>0</v>
      </c>
      <c r="L281" s="295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</row>
    <row r="282" spans="1:48" s="79" customFormat="1" ht="26.25" customHeight="1" x14ac:dyDescent="0.2">
      <c r="A282" s="229"/>
      <c r="B282" s="591"/>
      <c r="C282" s="585"/>
      <c r="D282" s="585" t="s">
        <v>59</v>
      </c>
      <c r="E282" s="585"/>
      <c r="F282" s="98" t="s">
        <v>34</v>
      </c>
      <c r="G282" s="21">
        <v>0</v>
      </c>
      <c r="H282" s="32"/>
      <c r="I282" s="295"/>
      <c r="J282" s="298">
        <f t="shared" si="21"/>
        <v>6</v>
      </c>
      <c r="K282" s="298">
        <f t="shared" si="22"/>
        <v>0</v>
      </c>
      <c r="L282" s="295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</row>
    <row r="283" spans="1:48" s="79" customFormat="1" ht="26.25" customHeight="1" x14ac:dyDescent="0.2">
      <c r="A283" s="229"/>
      <c r="B283" s="591"/>
      <c r="C283" s="585"/>
      <c r="D283" s="585" t="s">
        <v>60</v>
      </c>
      <c r="E283" s="585"/>
      <c r="F283" s="98" t="s">
        <v>34</v>
      </c>
      <c r="G283" s="21">
        <v>0</v>
      </c>
      <c r="H283" s="32"/>
      <c r="I283" s="295"/>
      <c r="J283" s="298">
        <f t="shared" si="21"/>
        <v>7</v>
      </c>
      <c r="K283" s="298">
        <f t="shared" si="22"/>
        <v>0</v>
      </c>
      <c r="L283" s="295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</row>
    <row r="284" spans="1:48" s="79" customFormat="1" ht="26.25" customHeight="1" x14ac:dyDescent="0.2">
      <c r="A284" s="229"/>
      <c r="B284" s="591"/>
      <c r="C284" s="585"/>
      <c r="D284" s="585" t="s">
        <v>61</v>
      </c>
      <c r="E284" s="585"/>
      <c r="F284" s="98" t="s">
        <v>34</v>
      </c>
      <c r="G284" s="21">
        <v>0</v>
      </c>
      <c r="H284" s="32"/>
      <c r="I284" s="295"/>
      <c r="J284" s="298">
        <f t="shared" si="21"/>
        <v>8</v>
      </c>
      <c r="K284" s="298">
        <f t="shared" si="22"/>
        <v>0</v>
      </c>
      <c r="L284" s="295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</row>
    <row r="285" spans="1:48" s="79" customFormat="1" ht="26.25" customHeight="1" x14ac:dyDescent="0.2">
      <c r="A285" s="229"/>
      <c r="B285" s="591"/>
      <c r="C285" s="585"/>
      <c r="D285" s="585" t="s">
        <v>62</v>
      </c>
      <c r="E285" s="585"/>
      <c r="F285" s="98" t="s">
        <v>34</v>
      </c>
      <c r="G285" s="21">
        <v>0</v>
      </c>
      <c r="H285" s="32"/>
      <c r="I285" s="295"/>
      <c r="J285" s="298">
        <f t="shared" si="21"/>
        <v>9</v>
      </c>
      <c r="K285" s="298">
        <f t="shared" si="22"/>
        <v>0</v>
      </c>
      <c r="L285" s="295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</row>
    <row r="286" spans="1:48" s="79" customFormat="1" ht="26.25" customHeight="1" x14ac:dyDescent="0.2">
      <c r="A286" s="229"/>
      <c r="B286" s="591"/>
      <c r="C286" s="585"/>
      <c r="D286" s="585" t="s">
        <v>63</v>
      </c>
      <c r="E286" s="585"/>
      <c r="F286" s="98" t="s">
        <v>34</v>
      </c>
      <c r="G286" s="21">
        <v>0</v>
      </c>
      <c r="H286" s="32"/>
      <c r="I286" s="295"/>
      <c r="J286" s="298">
        <f t="shared" si="21"/>
        <v>10</v>
      </c>
      <c r="K286" s="298">
        <f t="shared" si="22"/>
        <v>0</v>
      </c>
      <c r="L286" s="295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</row>
    <row r="287" spans="1:48" s="79" customFormat="1" ht="26.25" customHeight="1" x14ac:dyDescent="0.2">
      <c r="A287" s="229"/>
      <c r="B287" s="591"/>
      <c r="C287" s="585"/>
      <c r="D287" s="585" t="s">
        <v>64</v>
      </c>
      <c r="E287" s="585"/>
      <c r="F287" s="98" t="s">
        <v>34</v>
      </c>
      <c r="G287" s="21">
        <v>0</v>
      </c>
      <c r="H287" s="32"/>
      <c r="I287" s="295"/>
      <c r="J287" s="298">
        <f t="shared" si="21"/>
        <v>11</v>
      </c>
      <c r="K287" s="298">
        <f t="shared" si="22"/>
        <v>0</v>
      </c>
      <c r="L287" s="295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</row>
    <row r="288" spans="1:48" s="79" customFormat="1" ht="26.25" customHeight="1" x14ac:dyDescent="0.2">
      <c r="A288" s="229"/>
      <c r="B288" s="591"/>
      <c r="C288" s="585"/>
      <c r="D288" s="585" t="s">
        <v>65</v>
      </c>
      <c r="E288" s="585"/>
      <c r="F288" s="98" t="s">
        <v>34</v>
      </c>
      <c r="G288" s="21">
        <v>0</v>
      </c>
      <c r="H288" s="32"/>
      <c r="I288" s="295"/>
      <c r="J288" s="298">
        <f t="shared" si="21"/>
        <v>12</v>
      </c>
      <c r="K288" s="298">
        <f t="shared" si="22"/>
        <v>0</v>
      </c>
      <c r="L288" s="295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</row>
    <row r="289" spans="1:48" s="79" customFormat="1" ht="26.25" customHeight="1" x14ac:dyDescent="0.2">
      <c r="A289" s="229"/>
      <c r="B289" s="591"/>
      <c r="C289" s="585"/>
      <c r="D289" s="585" t="s">
        <v>66</v>
      </c>
      <c r="E289" s="585"/>
      <c r="F289" s="98" t="s">
        <v>34</v>
      </c>
      <c r="G289" s="21">
        <v>0</v>
      </c>
      <c r="H289" s="32"/>
      <c r="I289" s="295"/>
      <c r="J289" s="298">
        <f t="shared" si="21"/>
        <v>13</v>
      </c>
      <c r="K289" s="298">
        <f t="shared" si="22"/>
        <v>0</v>
      </c>
      <c r="L289" s="295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</row>
    <row r="290" spans="1:48" s="79" customFormat="1" ht="26.25" customHeight="1" x14ac:dyDescent="0.2">
      <c r="A290" s="229"/>
      <c r="B290" s="591"/>
      <c r="C290" s="585"/>
      <c r="D290" s="585" t="s">
        <v>67</v>
      </c>
      <c r="E290" s="585"/>
      <c r="F290" s="98" t="s">
        <v>34</v>
      </c>
      <c r="G290" s="21">
        <v>0</v>
      </c>
      <c r="H290" s="32"/>
      <c r="I290" s="295"/>
      <c r="J290" s="298">
        <f t="shared" si="21"/>
        <v>14</v>
      </c>
      <c r="K290" s="298">
        <f t="shared" si="22"/>
        <v>0</v>
      </c>
      <c r="L290" s="295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</row>
    <row r="291" spans="1:48" s="79" customFormat="1" ht="26.25" customHeight="1" x14ac:dyDescent="0.2">
      <c r="A291" s="229"/>
      <c r="B291" s="591"/>
      <c r="C291" s="585"/>
      <c r="D291" s="585" t="s">
        <v>68</v>
      </c>
      <c r="E291" s="585"/>
      <c r="F291" s="98" t="s">
        <v>34</v>
      </c>
      <c r="G291" s="21">
        <v>0</v>
      </c>
      <c r="H291" s="32"/>
      <c r="I291" s="295"/>
      <c r="J291" s="298">
        <f t="shared" si="21"/>
        <v>15</v>
      </c>
      <c r="K291" s="298">
        <f t="shared" si="22"/>
        <v>0</v>
      </c>
      <c r="L291" s="295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1:48" s="79" customFormat="1" ht="26.25" customHeight="1" x14ac:dyDescent="0.2">
      <c r="A292" s="229"/>
      <c r="B292" s="591"/>
      <c r="C292" s="585"/>
      <c r="D292" s="585" t="s">
        <v>69</v>
      </c>
      <c r="E292" s="585"/>
      <c r="F292" s="98" t="s">
        <v>34</v>
      </c>
      <c r="G292" s="21">
        <v>0</v>
      </c>
      <c r="H292" s="32"/>
      <c r="I292" s="295"/>
      <c r="J292" s="298">
        <f t="shared" si="21"/>
        <v>16</v>
      </c>
      <c r="K292" s="298">
        <f t="shared" si="22"/>
        <v>0</v>
      </c>
      <c r="L292" s="295"/>
      <c r="M292" s="300"/>
      <c r="N292" s="300"/>
      <c r="O292" s="300"/>
      <c r="P292" s="300"/>
      <c r="Q292" s="300"/>
      <c r="R292" s="300"/>
      <c r="S292" s="300"/>
      <c r="T292" s="300"/>
      <c r="U292" s="300"/>
      <c r="V292" s="300"/>
      <c r="W292" s="300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1:48" s="79" customFormat="1" ht="26.25" customHeight="1" x14ac:dyDescent="0.2">
      <c r="A293" s="229"/>
      <c r="B293" s="592"/>
      <c r="C293" s="585"/>
      <c r="D293" s="585" t="s">
        <v>30</v>
      </c>
      <c r="E293" s="585"/>
      <c r="F293" s="98" t="s">
        <v>34</v>
      </c>
      <c r="G293" s="99">
        <f>SUM(G277:G292)</f>
        <v>0</v>
      </c>
      <c r="H293" s="32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92"/>
      <c r="T293" s="92"/>
      <c r="U293" s="92"/>
      <c r="V293" s="92"/>
      <c r="W293" s="9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1:48" s="79" customFormat="1" ht="26.25" customHeight="1" x14ac:dyDescent="0.2">
      <c r="A294" s="96"/>
      <c r="B294" s="585" t="s">
        <v>167</v>
      </c>
      <c r="C294" s="585"/>
      <c r="D294" s="585"/>
      <c r="E294" s="585"/>
      <c r="F294" s="98" t="s">
        <v>34</v>
      </c>
      <c r="G294" s="99">
        <f>G276+G259+G242+G225+G293</f>
        <v>0</v>
      </c>
      <c r="H294" s="32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92"/>
      <c r="T294" s="92"/>
      <c r="U294" s="92"/>
      <c r="V294" s="92"/>
      <c r="W294" s="9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1:48" s="79" customFormat="1" ht="26.25" customHeight="1" x14ac:dyDescent="0.2">
      <c r="A295" s="96"/>
      <c r="B295" s="585" t="s">
        <v>168</v>
      </c>
      <c r="C295" s="585"/>
      <c r="D295" s="585"/>
      <c r="E295" s="585"/>
      <c r="F295" s="98" t="s">
        <v>34</v>
      </c>
      <c r="G295" s="99">
        <f>ROUND((1-Coeficientes!F20/100)*G294,0)</f>
        <v>0</v>
      </c>
      <c r="H295" s="32"/>
      <c r="I295" s="295"/>
      <c r="J295" s="289" t="e">
        <f>SUM(K121:K292)/(G92)</f>
        <v>#DIV/0!</v>
      </c>
      <c r="K295" s="290" t="s">
        <v>467</v>
      </c>
      <c r="L295" s="295"/>
      <c r="M295" s="295"/>
      <c r="N295" s="295"/>
      <c r="O295" s="295"/>
      <c r="P295" s="295"/>
      <c r="Q295" s="295"/>
      <c r="R295" s="295"/>
      <c r="S295" s="92"/>
      <c r="T295" s="92"/>
      <c r="U295" s="92"/>
      <c r="V295" s="92"/>
      <c r="W295" s="9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1:48" s="36" customFormat="1" ht="26.25" customHeight="1" x14ac:dyDescent="0.2">
      <c r="A296" s="87"/>
      <c r="F296" s="583" t="str">
        <f>IF(G86=G294,"  ","Verificar Frota com Ar Condicionado")</f>
        <v xml:space="preserve">  </v>
      </c>
      <c r="G296" s="583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92"/>
      <c r="T296" s="92"/>
      <c r="U296" s="92"/>
      <c r="V296" s="92"/>
      <c r="W296" s="92"/>
      <c r="AN296" s="32"/>
    </row>
    <row r="297" spans="1:48" s="36" customFormat="1" ht="26.25" customHeight="1" x14ac:dyDescent="0.2">
      <c r="A297" s="87"/>
      <c r="G297" s="61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92"/>
      <c r="T297" s="92"/>
      <c r="U297" s="92"/>
      <c r="V297" s="92"/>
      <c r="W297" s="92"/>
      <c r="AN297" s="32"/>
    </row>
    <row r="298" spans="1:48" s="36" customFormat="1" ht="26.25" customHeight="1" x14ac:dyDescent="0.2">
      <c r="A298" s="87"/>
      <c r="B298" s="84" t="s">
        <v>250</v>
      </c>
      <c r="C298" s="77"/>
      <c r="G298" s="43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92"/>
      <c r="T298" s="92"/>
      <c r="U298" s="92"/>
      <c r="V298" s="92"/>
      <c r="W298" s="92"/>
      <c r="AN298" s="32"/>
    </row>
    <row r="299" spans="1:48" s="36" customFormat="1" ht="26.25" customHeight="1" x14ac:dyDescent="0.2">
      <c r="A299" s="87"/>
      <c r="B299" s="40"/>
      <c r="C299" s="40"/>
      <c r="D299" s="41"/>
      <c r="E299" s="41"/>
      <c r="F299" s="41"/>
      <c r="G299" s="43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92"/>
      <c r="T299" s="92"/>
      <c r="U299" s="92"/>
      <c r="V299" s="92"/>
      <c r="W299" s="92"/>
      <c r="AN299" s="32"/>
    </row>
    <row r="300" spans="1:48" s="79" customFormat="1" ht="26.25" customHeight="1" x14ac:dyDescent="0.2">
      <c r="A300" s="134"/>
      <c r="B300" s="565" t="s">
        <v>230</v>
      </c>
      <c r="C300" s="565"/>
      <c r="D300" s="565"/>
      <c r="E300" s="565"/>
      <c r="F300" s="211" t="s">
        <v>231</v>
      </c>
      <c r="G300" s="133" t="s">
        <v>237</v>
      </c>
      <c r="H300" s="32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92"/>
      <c r="T300" s="92"/>
      <c r="U300" s="92"/>
      <c r="V300" s="92"/>
      <c r="W300" s="9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1:48" s="36" customFormat="1" ht="26.25" customHeight="1" x14ac:dyDescent="0.2">
      <c r="A301" s="87"/>
      <c r="G301" s="61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92"/>
      <c r="T301" s="92"/>
      <c r="U301" s="92"/>
      <c r="V301" s="92"/>
      <c r="W301" s="92"/>
      <c r="AN301" s="32"/>
    </row>
    <row r="302" spans="1:48" s="79" customFormat="1" ht="26.25" customHeight="1" x14ac:dyDescent="0.2">
      <c r="A302" s="126"/>
      <c r="B302" s="585" t="s">
        <v>94</v>
      </c>
      <c r="C302" s="585"/>
      <c r="D302" s="585"/>
      <c r="E302" s="585"/>
      <c r="F302" s="98" t="s">
        <v>78</v>
      </c>
      <c r="G302" s="179">
        <v>0</v>
      </c>
      <c r="H302" s="32"/>
      <c r="I302" s="295"/>
      <c r="J302" s="302"/>
      <c r="K302" s="295"/>
      <c r="L302" s="295"/>
      <c r="M302" s="295"/>
      <c r="N302" s="295"/>
      <c r="O302" s="295"/>
      <c r="P302" s="295"/>
      <c r="Q302" s="295"/>
      <c r="R302" s="295"/>
      <c r="S302" s="92"/>
      <c r="T302" s="92"/>
      <c r="U302" s="92"/>
      <c r="V302" s="92"/>
      <c r="W302" s="9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1:48" s="36" customFormat="1" ht="26.25" customHeight="1" x14ac:dyDescent="0.2">
      <c r="A303" s="87"/>
      <c r="G303" s="61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92"/>
      <c r="T303" s="92"/>
      <c r="U303" s="92"/>
      <c r="V303" s="92"/>
      <c r="W303" s="92"/>
      <c r="AN303" s="32"/>
    </row>
    <row r="304" spans="1:48" s="79" customFormat="1" ht="26.25" customHeight="1" x14ac:dyDescent="0.2">
      <c r="A304" s="126"/>
      <c r="B304" s="585" t="s">
        <v>213</v>
      </c>
      <c r="C304" s="585"/>
      <c r="D304" s="585" t="s">
        <v>18</v>
      </c>
      <c r="E304" s="585"/>
      <c r="F304" s="98" t="s">
        <v>79</v>
      </c>
      <c r="G304" s="179">
        <v>0</v>
      </c>
      <c r="H304" s="32"/>
      <c r="I304" s="295"/>
      <c r="J304" s="300"/>
      <c r="K304" s="300"/>
      <c r="L304" s="300"/>
      <c r="M304" s="300"/>
      <c r="N304" s="300"/>
      <c r="O304" s="300"/>
      <c r="P304" s="300"/>
      <c r="Q304" s="300"/>
      <c r="R304" s="295"/>
      <c r="S304" s="92"/>
      <c r="T304" s="92"/>
      <c r="U304" s="92"/>
      <c r="V304" s="92"/>
      <c r="W304" s="9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6"/>
      <c r="AO304" s="32"/>
      <c r="AP304" s="32"/>
      <c r="AQ304" s="32"/>
      <c r="AR304" s="32"/>
      <c r="AS304" s="32"/>
      <c r="AT304" s="32"/>
      <c r="AU304" s="32"/>
      <c r="AV304" s="32"/>
    </row>
    <row r="305" spans="1:48" s="79" customFormat="1" ht="26.25" customHeight="1" x14ac:dyDescent="0.2">
      <c r="A305" s="126"/>
      <c r="B305" s="585"/>
      <c r="C305" s="585"/>
      <c r="D305" s="585" t="s">
        <v>19</v>
      </c>
      <c r="E305" s="585"/>
      <c r="F305" s="98" t="s">
        <v>79</v>
      </c>
      <c r="G305" s="179">
        <v>0</v>
      </c>
      <c r="H305" s="32"/>
      <c r="I305" s="295"/>
      <c r="J305" s="300"/>
      <c r="K305" s="300"/>
      <c r="L305" s="300"/>
      <c r="M305" s="300"/>
      <c r="N305" s="300"/>
      <c r="O305" s="300"/>
      <c r="P305" s="300"/>
      <c r="Q305" s="300"/>
      <c r="R305" s="295"/>
      <c r="S305" s="92"/>
      <c r="T305" s="92"/>
      <c r="U305" s="92"/>
      <c r="V305" s="92"/>
      <c r="W305" s="9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6"/>
      <c r="AO305" s="32"/>
      <c r="AP305" s="32"/>
      <c r="AQ305" s="32"/>
      <c r="AR305" s="32"/>
      <c r="AS305" s="32"/>
      <c r="AT305" s="32"/>
      <c r="AU305" s="32"/>
      <c r="AV305" s="32"/>
    </row>
    <row r="306" spans="1:48" s="79" customFormat="1" ht="26.25" customHeight="1" x14ac:dyDescent="0.2">
      <c r="A306" s="126"/>
      <c r="B306" s="585"/>
      <c r="C306" s="585"/>
      <c r="D306" s="585" t="s">
        <v>20</v>
      </c>
      <c r="E306" s="585"/>
      <c r="F306" s="98" t="s">
        <v>79</v>
      </c>
      <c r="G306" s="179">
        <v>0</v>
      </c>
      <c r="H306" s="32"/>
      <c r="I306" s="295"/>
      <c r="J306" s="300"/>
      <c r="K306" s="300"/>
      <c r="L306" s="300"/>
      <c r="M306" s="300"/>
      <c r="N306" s="300"/>
      <c r="O306" s="300"/>
      <c r="P306" s="300"/>
      <c r="Q306" s="300"/>
      <c r="R306" s="295"/>
      <c r="S306" s="92"/>
      <c r="T306" s="92"/>
      <c r="U306" s="92"/>
      <c r="V306" s="92"/>
      <c r="W306" s="9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6"/>
      <c r="AO306" s="32"/>
      <c r="AP306" s="32"/>
      <c r="AQ306" s="32"/>
      <c r="AR306" s="32"/>
      <c r="AS306" s="32"/>
      <c r="AT306" s="32"/>
      <c r="AU306" s="32"/>
      <c r="AV306" s="32"/>
    </row>
    <row r="307" spans="1:48" s="79" customFormat="1" ht="26.25" customHeight="1" x14ac:dyDescent="0.2">
      <c r="A307" s="126"/>
      <c r="B307" s="585" t="s">
        <v>214</v>
      </c>
      <c r="C307" s="585"/>
      <c r="D307" s="585"/>
      <c r="E307" s="585"/>
      <c r="F307" s="98" t="s">
        <v>79</v>
      </c>
      <c r="G307" s="179">
        <v>0</v>
      </c>
      <c r="I307" s="296"/>
      <c r="J307" s="295"/>
      <c r="K307" s="295"/>
      <c r="L307" s="295"/>
      <c r="M307" s="295"/>
      <c r="N307" s="295"/>
      <c r="O307" s="295"/>
      <c r="P307" s="295"/>
      <c r="Q307" s="295"/>
      <c r="R307" s="295"/>
      <c r="S307" s="92"/>
      <c r="T307" s="92"/>
      <c r="U307" s="92"/>
      <c r="V307" s="92"/>
      <c r="W307" s="9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1:48" s="79" customFormat="1" ht="26.25" customHeight="1" x14ac:dyDescent="0.2">
      <c r="A308" s="126"/>
      <c r="B308" s="585" t="s">
        <v>215</v>
      </c>
      <c r="C308" s="585"/>
      <c r="D308" s="585"/>
      <c r="E308" s="585"/>
      <c r="F308" s="98" t="s">
        <v>79</v>
      </c>
      <c r="G308" s="179">
        <v>0</v>
      </c>
      <c r="H308" s="32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92"/>
      <c r="T308" s="92"/>
      <c r="U308" s="92"/>
      <c r="V308" s="92"/>
      <c r="W308" s="9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</row>
    <row r="309" spans="1:48" s="79" customFormat="1" ht="26.25" customHeight="1" x14ac:dyDescent="0.2">
      <c r="A309" s="210"/>
      <c r="B309" s="210"/>
      <c r="C309" s="210"/>
      <c r="D309" s="210"/>
      <c r="E309" s="210"/>
      <c r="F309" s="210"/>
      <c r="G309" s="210"/>
      <c r="H309" s="32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92"/>
      <c r="T309" s="92"/>
      <c r="U309" s="92"/>
      <c r="V309" s="92"/>
      <c r="W309" s="9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</row>
    <row r="310" spans="1:48" s="79" customFormat="1" ht="26.25" customHeight="1" x14ac:dyDescent="0.2">
      <c r="A310" s="126"/>
      <c r="B310" s="590" t="s">
        <v>368</v>
      </c>
      <c r="C310" s="590" t="s">
        <v>173</v>
      </c>
      <c r="D310" s="586" t="s">
        <v>181</v>
      </c>
      <c r="E310" s="587"/>
      <c r="F310" s="98" t="s">
        <v>81</v>
      </c>
      <c r="G310" s="179">
        <v>0</v>
      </c>
      <c r="H310" s="32"/>
      <c r="I310" s="295"/>
      <c r="J310" s="300"/>
      <c r="K310" s="300"/>
      <c r="L310" s="300"/>
      <c r="M310" s="300"/>
      <c r="N310" s="300"/>
      <c r="O310" s="300"/>
      <c r="P310" s="300"/>
      <c r="Q310" s="300"/>
      <c r="R310" s="295"/>
      <c r="S310" s="92"/>
      <c r="T310" s="92"/>
      <c r="U310" s="92"/>
      <c r="V310" s="92"/>
      <c r="W310" s="9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</row>
    <row r="311" spans="1:48" s="79" customFormat="1" ht="26.25" customHeight="1" x14ac:dyDescent="0.2">
      <c r="A311" s="126"/>
      <c r="B311" s="591"/>
      <c r="C311" s="591"/>
      <c r="D311" s="586" t="s">
        <v>182</v>
      </c>
      <c r="E311" s="587"/>
      <c r="F311" s="98" t="s">
        <v>81</v>
      </c>
      <c r="G311" s="179">
        <v>0</v>
      </c>
      <c r="H311" s="32"/>
      <c r="I311" s="295"/>
      <c r="J311" s="300"/>
      <c r="K311" s="300"/>
      <c r="L311" s="300"/>
      <c r="M311" s="300"/>
      <c r="N311" s="300"/>
      <c r="O311" s="300"/>
      <c r="P311" s="300"/>
      <c r="Q311" s="300"/>
      <c r="R311" s="295"/>
      <c r="S311" s="92"/>
      <c r="T311" s="92"/>
      <c r="U311" s="92"/>
      <c r="V311" s="92"/>
      <c r="W311" s="9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</row>
    <row r="312" spans="1:48" s="79" customFormat="1" ht="26.25" customHeight="1" x14ac:dyDescent="0.2">
      <c r="A312" s="126"/>
      <c r="B312" s="591"/>
      <c r="C312" s="592"/>
      <c r="D312" s="586" t="s">
        <v>183</v>
      </c>
      <c r="E312" s="587"/>
      <c r="F312" s="98" t="s">
        <v>81</v>
      </c>
      <c r="G312" s="179">
        <v>0</v>
      </c>
      <c r="H312" s="32"/>
      <c r="I312" s="295"/>
      <c r="J312" s="300"/>
      <c r="K312" s="300"/>
      <c r="L312" s="300"/>
      <c r="M312" s="300"/>
      <c r="N312" s="300"/>
      <c r="O312" s="300"/>
      <c r="P312" s="300"/>
      <c r="Q312" s="300"/>
      <c r="R312" s="295"/>
      <c r="S312" s="92"/>
      <c r="T312" s="92"/>
      <c r="U312" s="92"/>
      <c r="V312" s="92"/>
      <c r="W312" s="9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</row>
    <row r="313" spans="1:48" s="79" customFormat="1" ht="26.25" customHeight="1" x14ac:dyDescent="0.2">
      <c r="A313" s="126"/>
      <c r="B313" s="591"/>
      <c r="C313" s="590" t="s">
        <v>15</v>
      </c>
      <c r="D313" s="586" t="s">
        <v>181</v>
      </c>
      <c r="E313" s="587"/>
      <c r="F313" s="98" t="s">
        <v>81</v>
      </c>
      <c r="G313" s="179">
        <v>0</v>
      </c>
      <c r="H313" s="32"/>
      <c r="I313" s="295"/>
      <c r="J313" s="300"/>
      <c r="K313" s="300"/>
      <c r="L313" s="300"/>
      <c r="M313" s="300"/>
      <c r="N313" s="300"/>
      <c r="O313" s="300"/>
      <c r="P313" s="300"/>
      <c r="Q313" s="300"/>
      <c r="R313" s="295"/>
      <c r="S313" s="92"/>
      <c r="T313" s="92"/>
      <c r="U313" s="92"/>
      <c r="V313" s="92"/>
      <c r="W313" s="9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</row>
    <row r="314" spans="1:48" s="79" customFormat="1" ht="26.25" customHeight="1" x14ac:dyDescent="0.2">
      <c r="A314" s="126"/>
      <c r="B314" s="591"/>
      <c r="C314" s="591"/>
      <c r="D314" s="586" t="s">
        <v>182</v>
      </c>
      <c r="E314" s="587"/>
      <c r="F314" s="98" t="s">
        <v>81</v>
      </c>
      <c r="G314" s="179">
        <v>0</v>
      </c>
      <c r="H314" s="32"/>
      <c r="I314" s="295"/>
      <c r="J314" s="300"/>
      <c r="K314" s="300"/>
      <c r="L314" s="300"/>
      <c r="M314" s="300"/>
      <c r="N314" s="300"/>
      <c r="O314" s="300"/>
      <c r="P314" s="300"/>
      <c r="Q314" s="300"/>
      <c r="R314" s="295"/>
      <c r="S314" s="92"/>
      <c r="T314" s="92"/>
      <c r="U314" s="92"/>
      <c r="V314" s="92"/>
      <c r="W314" s="9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</row>
    <row r="315" spans="1:48" s="79" customFormat="1" ht="26.25" customHeight="1" x14ac:dyDescent="0.2">
      <c r="A315" s="126"/>
      <c r="B315" s="591"/>
      <c r="C315" s="592"/>
      <c r="D315" s="586" t="s">
        <v>183</v>
      </c>
      <c r="E315" s="587"/>
      <c r="F315" s="98" t="s">
        <v>81</v>
      </c>
      <c r="G315" s="179">
        <v>0</v>
      </c>
      <c r="H315" s="32"/>
      <c r="I315" s="295"/>
      <c r="J315" s="300"/>
      <c r="K315" s="300"/>
      <c r="L315" s="300"/>
      <c r="M315" s="300"/>
      <c r="N315" s="300"/>
      <c r="O315" s="300"/>
      <c r="P315" s="300"/>
      <c r="Q315" s="300"/>
      <c r="R315" s="295"/>
      <c r="S315" s="92"/>
      <c r="T315" s="92"/>
      <c r="U315" s="92"/>
      <c r="V315" s="92"/>
      <c r="W315" s="9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</row>
    <row r="316" spans="1:48" s="79" customFormat="1" ht="26.25" customHeight="1" x14ac:dyDescent="0.2">
      <c r="A316" s="126"/>
      <c r="B316" s="591"/>
      <c r="C316" s="590" t="s">
        <v>16</v>
      </c>
      <c r="D316" s="586" t="s">
        <v>181</v>
      </c>
      <c r="E316" s="587"/>
      <c r="F316" s="98" t="s">
        <v>81</v>
      </c>
      <c r="G316" s="179">
        <v>0</v>
      </c>
      <c r="H316" s="32"/>
      <c r="I316" s="295"/>
      <c r="J316" s="300"/>
      <c r="K316" s="300"/>
      <c r="L316" s="300"/>
      <c r="M316" s="300"/>
      <c r="N316" s="300"/>
      <c r="O316" s="300"/>
      <c r="P316" s="300"/>
      <c r="Q316" s="300"/>
      <c r="R316" s="295"/>
      <c r="S316" s="92"/>
      <c r="T316" s="92"/>
      <c r="U316" s="92"/>
      <c r="V316" s="92"/>
      <c r="W316" s="9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</row>
    <row r="317" spans="1:48" s="79" customFormat="1" ht="26.25" customHeight="1" x14ac:dyDescent="0.2">
      <c r="A317" s="126"/>
      <c r="B317" s="591"/>
      <c r="C317" s="591"/>
      <c r="D317" s="586" t="s">
        <v>182</v>
      </c>
      <c r="E317" s="587"/>
      <c r="F317" s="98" t="s">
        <v>81</v>
      </c>
      <c r="G317" s="179">
        <v>0</v>
      </c>
      <c r="H317" s="32"/>
      <c r="I317" s="295"/>
      <c r="J317" s="300"/>
      <c r="K317" s="300"/>
      <c r="L317" s="300"/>
      <c r="M317" s="300"/>
      <c r="N317" s="300"/>
      <c r="O317" s="300"/>
      <c r="P317" s="300"/>
      <c r="Q317" s="300"/>
      <c r="R317" s="295"/>
      <c r="S317" s="92"/>
      <c r="T317" s="92"/>
      <c r="U317" s="92"/>
      <c r="V317" s="92"/>
      <c r="W317" s="9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</row>
    <row r="318" spans="1:48" s="79" customFormat="1" ht="26.25" customHeight="1" x14ac:dyDescent="0.2">
      <c r="A318" s="126"/>
      <c r="B318" s="591"/>
      <c r="C318" s="592"/>
      <c r="D318" s="586" t="s">
        <v>183</v>
      </c>
      <c r="E318" s="587"/>
      <c r="F318" s="98" t="s">
        <v>81</v>
      </c>
      <c r="G318" s="179">
        <v>0</v>
      </c>
      <c r="H318" s="32"/>
      <c r="I318" s="295"/>
      <c r="J318" s="300"/>
      <c r="K318" s="300"/>
      <c r="L318" s="300"/>
      <c r="M318" s="300"/>
      <c r="N318" s="300"/>
      <c r="O318" s="300"/>
      <c r="P318" s="300"/>
      <c r="Q318" s="300"/>
      <c r="R318" s="295"/>
      <c r="S318" s="92"/>
      <c r="T318" s="92"/>
      <c r="U318" s="92"/>
      <c r="V318" s="92"/>
      <c r="W318" s="9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</row>
    <row r="319" spans="1:48" s="79" customFormat="1" ht="26.25" customHeight="1" x14ac:dyDescent="0.2">
      <c r="A319" s="126"/>
      <c r="B319" s="591"/>
      <c r="C319" s="590" t="s">
        <v>17</v>
      </c>
      <c r="D319" s="586" t="s">
        <v>181</v>
      </c>
      <c r="E319" s="587"/>
      <c r="F319" s="98" t="s">
        <v>81</v>
      </c>
      <c r="G319" s="179">
        <v>0</v>
      </c>
      <c r="H319" s="32"/>
      <c r="I319" s="295"/>
      <c r="J319" s="300"/>
      <c r="K319" s="300"/>
      <c r="L319" s="300"/>
      <c r="M319" s="300"/>
      <c r="N319" s="300"/>
      <c r="O319" s="300"/>
      <c r="P319" s="300"/>
      <c r="Q319" s="300"/>
      <c r="R319" s="295"/>
      <c r="S319" s="92"/>
      <c r="T319" s="92"/>
      <c r="U319" s="92"/>
      <c r="V319" s="92"/>
      <c r="W319" s="9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</row>
    <row r="320" spans="1:48" s="79" customFormat="1" ht="26.25" customHeight="1" x14ac:dyDescent="0.2">
      <c r="A320" s="126"/>
      <c r="B320" s="591"/>
      <c r="C320" s="591"/>
      <c r="D320" s="586" t="s">
        <v>182</v>
      </c>
      <c r="E320" s="587"/>
      <c r="F320" s="98" t="s">
        <v>81</v>
      </c>
      <c r="G320" s="179">
        <v>0</v>
      </c>
      <c r="H320" s="32"/>
      <c r="I320" s="295"/>
      <c r="J320" s="300"/>
      <c r="K320" s="300"/>
      <c r="L320" s="300"/>
      <c r="M320" s="300"/>
      <c r="N320" s="300"/>
      <c r="O320" s="300"/>
      <c r="P320" s="300"/>
      <c r="Q320" s="300"/>
      <c r="R320" s="295"/>
      <c r="S320" s="92"/>
      <c r="T320" s="92"/>
      <c r="U320" s="92"/>
      <c r="V320" s="92"/>
      <c r="W320" s="9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</row>
    <row r="321" spans="1:48" s="79" customFormat="1" ht="26.25" customHeight="1" x14ac:dyDescent="0.2">
      <c r="A321" s="126"/>
      <c r="B321" s="591"/>
      <c r="C321" s="592"/>
      <c r="D321" s="586" t="s">
        <v>183</v>
      </c>
      <c r="E321" s="587"/>
      <c r="F321" s="98" t="s">
        <v>81</v>
      </c>
      <c r="G321" s="179">
        <v>0</v>
      </c>
      <c r="H321" s="32"/>
      <c r="I321" s="295"/>
      <c r="J321" s="300"/>
      <c r="K321" s="300"/>
      <c r="L321" s="300"/>
      <c r="M321" s="300"/>
      <c r="N321" s="300"/>
      <c r="O321" s="300"/>
      <c r="P321" s="300"/>
      <c r="Q321" s="300"/>
      <c r="R321" s="295"/>
      <c r="S321" s="92"/>
      <c r="T321" s="92"/>
      <c r="U321" s="92"/>
      <c r="V321" s="92"/>
      <c r="W321" s="9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</row>
    <row r="322" spans="1:48" s="79" customFormat="1" ht="26.25" customHeight="1" x14ac:dyDescent="0.2">
      <c r="A322" s="229"/>
      <c r="B322" s="591"/>
      <c r="C322" s="590" t="s">
        <v>439</v>
      </c>
      <c r="D322" s="586" t="s">
        <v>181</v>
      </c>
      <c r="E322" s="587"/>
      <c r="F322" s="98" t="s">
        <v>81</v>
      </c>
      <c r="G322" s="179">
        <v>0</v>
      </c>
      <c r="H322" s="32"/>
      <c r="I322" s="295"/>
      <c r="J322" s="300"/>
      <c r="K322" s="300"/>
      <c r="L322" s="300"/>
      <c r="M322" s="300"/>
      <c r="N322" s="300"/>
      <c r="O322" s="300"/>
      <c r="P322" s="300"/>
      <c r="Q322" s="300"/>
      <c r="R322" s="295"/>
      <c r="S322" s="92"/>
      <c r="T322" s="92"/>
      <c r="U322" s="92"/>
      <c r="V322" s="92"/>
      <c r="W322" s="9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</row>
    <row r="323" spans="1:48" s="79" customFormat="1" ht="26.25" customHeight="1" x14ac:dyDescent="0.2">
      <c r="A323" s="229"/>
      <c r="B323" s="591"/>
      <c r="C323" s="591"/>
      <c r="D323" s="586" t="s">
        <v>182</v>
      </c>
      <c r="E323" s="587"/>
      <c r="F323" s="98" t="s">
        <v>81</v>
      </c>
      <c r="G323" s="179">
        <v>0</v>
      </c>
      <c r="H323" s="32"/>
      <c r="I323" s="295"/>
      <c r="J323" s="300"/>
      <c r="K323" s="300"/>
      <c r="L323" s="300"/>
      <c r="M323" s="300"/>
      <c r="N323" s="300"/>
      <c r="O323" s="300"/>
      <c r="P323" s="300"/>
      <c r="Q323" s="300"/>
      <c r="R323" s="295"/>
      <c r="S323" s="92"/>
      <c r="T323" s="92"/>
      <c r="U323" s="92"/>
      <c r="V323" s="92"/>
      <c r="W323" s="9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</row>
    <row r="324" spans="1:48" s="79" customFormat="1" ht="26.25" customHeight="1" x14ac:dyDescent="0.2">
      <c r="A324" s="229"/>
      <c r="B324" s="591"/>
      <c r="C324" s="592"/>
      <c r="D324" s="586" t="s">
        <v>183</v>
      </c>
      <c r="E324" s="587"/>
      <c r="F324" s="98" t="s">
        <v>81</v>
      </c>
      <c r="G324" s="179">
        <v>0</v>
      </c>
      <c r="H324" s="32"/>
      <c r="I324" s="295"/>
      <c r="J324" s="300"/>
      <c r="K324" s="300"/>
      <c r="L324" s="300"/>
      <c r="M324" s="300"/>
      <c r="N324" s="300"/>
      <c r="O324" s="300"/>
      <c r="P324" s="300"/>
      <c r="Q324" s="300"/>
      <c r="R324" s="295"/>
      <c r="S324" s="92"/>
      <c r="T324" s="92"/>
      <c r="U324" s="92"/>
      <c r="V324" s="92"/>
      <c r="W324" s="9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</row>
    <row r="325" spans="1:48" s="79" customFormat="1" ht="26.25" customHeight="1" x14ac:dyDescent="0.2">
      <c r="A325" s="126"/>
      <c r="B325" s="591"/>
      <c r="C325" s="590" t="s">
        <v>21</v>
      </c>
      <c r="D325" s="586" t="s">
        <v>173</v>
      </c>
      <c r="E325" s="587"/>
      <c r="F325" s="98" t="s">
        <v>81</v>
      </c>
      <c r="G325" s="214">
        <f>IF(G59=0,0,SUMPRODUCT(G44:G46,G310:G312)/G59)</f>
        <v>0</v>
      </c>
      <c r="H325" s="32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92"/>
      <c r="T325" s="92"/>
      <c r="U325" s="92"/>
      <c r="V325" s="92"/>
      <c r="W325" s="9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</row>
    <row r="326" spans="1:48" s="79" customFormat="1" ht="26.25" customHeight="1" x14ac:dyDescent="0.2">
      <c r="A326" s="126"/>
      <c r="B326" s="591"/>
      <c r="C326" s="591"/>
      <c r="D326" s="586" t="s">
        <v>15</v>
      </c>
      <c r="E326" s="587"/>
      <c r="F326" s="98" t="s">
        <v>81</v>
      </c>
      <c r="G326" s="214">
        <f>IF(G60=0,0,SUMPRODUCT(G47:G49,G313:G315)/G60)</f>
        <v>0</v>
      </c>
      <c r="H326" s="32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92"/>
      <c r="T326" s="92"/>
      <c r="U326" s="92"/>
      <c r="V326" s="92"/>
      <c r="W326" s="9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1:48" s="79" customFormat="1" ht="26.25" customHeight="1" x14ac:dyDescent="0.2">
      <c r="A327" s="126"/>
      <c r="B327" s="591"/>
      <c r="C327" s="591"/>
      <c r="D327" s="586" t="s">
        <v>16</v>
      </c>
      <c r="E327" s="587"/>
      <c r="F327" s="98" t="s">
        <v>81</v>
      </c>
      <c r="G327" s="214">
        <f>IF(G61=0,0,SUMPRODUCT(G50:G52,G316:G318)/G61)</f>
        <v>0</v>
      </c>
      <c r="H327" s="32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92"/>
      <c r="T327" s="92"/>
      <c r="U327" s="92"/>
      <c r="V327" s="92"/>
      <c r="W327" s="9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1:48" s="79" customFormat="1" ht="26.25" customHeight="1" x14ac:dyDescent="0.2">
      <c r="A328" s="126"/>
      <c r="B328" s="591"/>
      <c r="C328" s="591"/>
      <c r="D328" s="586" t="s">
        <v>17</v>
      </c>
      <c r="E328" s="587"/>
      <c r="F328" s="98" t="s">
        <v>81</v>
      </c>
      <c r="G328" s="214">
        <f>IF(G62=0,0,SUMPRODUCT(G53:G55,G319:G321)/G62)</f>
        <v>0</v>
      </c>
      <c r="H328" s="32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92"/>
      <c r="T328" s="92"/>
      <c r="U328" s="92"/>
      <c r="V328" s="92"/>
      <c r="W328" s="9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</row>
    <row r="329" spans="1:48" s="79" customFormat="1" ht="26.25" customHeight="1" x14ac:dyDescent="0.2">
      <c r="A329" s="229"/>
      <c r="B329" s="591"/>
      <c r="C329" s="591"/>
      <c r="D329" s="586" t="s">
        <v>400</v>
      </c>
      <c r="E329" s="587"/>
      <c r="F329" s="98" t="s">
        <v>81</v>
      </c>
      <c r="G329" s="214">
        <f>IF(G62=0,0,SUMPRODUCT(G56:G58,G322:G324)/G63)</f>
        <v>0</v>
      </c>
      <c r="H329" s="32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92"/>
      <c r="T329" s="92"/>
      <c r="U329" s="92"/>
      <c r="V329" s="92"/>
      <c r="W329" s="9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</row>
    <row r="330" spans="1:48" s="79" customFormat="1" ht="26.25" customHeight="1" x14ac:dyDescent="0.2">
      <c r="A330" s="126"/>
      <c r="B330" s="592"/>
      <c r="C330" s="592"/>
      <c r="D330" s="586" t="s">
        <v>21</v>
      </c>
      <c r="E330" s="587"/>
      <c r="F330" s="98" t="s">
        <v>81</v>
      </c>
      <c r="G330" s="214">
        <f>IF(G64=0,0,SUMPRODUCT(G59:G63,G325:G329)/G64)</f>
        <v>0</v>
      </c>
      <c r="H330" s="32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92"/>
      <c r="T330" s="92"/>
      <c r="U330" s="92"/>
      <c r="V330" s="92"/>
      <c r="W330" s="9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</row>
    <row r="331" spans="1:48" s="79" customFormat="1" ht="26.25" customHeight="1" x14ac:dyDescent="0.2">
      <c r="A331" s="126"/>
      <c r="B331" s="590" t="s">
        <v>340</v>
      </c>
      <c r="C331" s="590" t="s">
        <v>173</v>
      </c>
      <c r="D331" s="586" t="s">
        <v>181</v>
      </c>
      <c r="E331" s="587"/>
      <c r="F331" s="98" t="s">
        <v>81</v>
      </c>
      <c r="G331" s="179">
        <v>0</v>
      </c>
      <c r="H331" s="32"/>
      <c r="I331" s="295"/>
      <c r="J331" s="299"/>
      <c r="K331" s="299"/>
      <c r="L331" s="299"/>
      <c r="M331" s="299"/>
      <c r="N331" s="299"/>
      <c r="O331" s="299"/>
      <c r="P331" s="299"/>
      <c r="Q331" s="295"/>
      <c r="R331" s="295"/>
      <c r="S331" s="92"/>
      <c r="T331" s="92"/>
      <c r="U331" s="92"/>
      <c r="V331" s="92"/>
      <c r="W331" s="9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</row>
    <row r="332" spans="1:48" s="79" customFormat="1" ht="26.25" customHeight="1" x14ac:dyDescent="0.2">
      <c r="A332" s="126"/>
      <c r="B332" s="591"/>
      <c r="C332" s="591"/>
      <c r="D332" s="586" t="s">
        <v>182</v>
      </c>
      <c r="E332" s="587"/>
      <c r="F332" s="98" t="s">
        <v>81</v>
      </c>
      <c r="G332" s="179">
        <v>0</v>
      </c>
      <c r="H332" s="32"/>
      <c r="I332" s="295"/>
      <c r="J332" s="299"/>
      <c r="K332" s="299"/>
      <c r="L332" s="299"/>
      <c r="M332" s="299"/>
      <c r="N332" s="299"/>
      <c r="O332" s="299"/>
      <c r="P332" s="299"/>
      <c r="Q332" s="295"/>
      <c r="R332" s="295"/>
      <c r="S332" s="92"/>
      <c r="T332" s="92"/>
      <c r="U332" s="92"/>
      <c r="V332" s="92"/>
      <c r="W332" s="9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</row>
    <row r="333" spans="1:48" s="79" customFormat="1" ht="26.25" customHeight="1" x14ac:dyDescent="0.2">
      <c r="A333" s="126"/>
      <c r="B333" s="591"/>
      <c r="C333" s="592"/>
      <c r="D333" s="586" t="s">
        <v>183</v>
      </c>
      <c r="E333" s="587"/>
      <c r="F333" s="98" t="s">
        <v>81</v>
      </c>
      <c r="G333" s="179">
        <v>0</v>
      </c>
      <c r="H333" s="32"/>
      <c r="I333" s="295"/>
      <c r="J333" s="299"/>
      <c r="K333" s="299"/>
      <c r="L333" s="299"/>
      <c r="M333" s="299"/>
      <c r="N333" s="299"/>
      <c r="O333" s="299"/>
      <c r="P333" s="299"/>
      <c r="Q333" s="295"/>
      <c r="R333" s="295"/>
      <c r="S333" s="92"/>
      <c r="T333" s="92"/>
      <c r="U333" s="92"/>
      <c r="V333" s="92"/>
      <c r="W333" s="9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</row>
    <row r="334" spans="1:48" s="79" customFormat="1" ht="26.25" customHeight="1" x14ac:dyDescent="0.2">
      <c r="A334" s="126"/>
      <c r="B334" s="591"/>
      <c r="C334" s="590" t="s">
        <v>15</v>
      </c>
      <c r="D334" s="586" t="s">
        <v>181</v>
      </c>
      <c r="E334" s="587"/>
      <c r="F334" s="98" t="s">
        <v>81</v>
      </c>
      <c r="G334" s="179">
        <v>0</v>
      </c>
      <c r="H334" s="32"/>
      <c r="I334" s="295"/>
      <c r="J334" s="299"/>
      <c r="K334" s="299"/>
      <c r="L334" s="299"/>
      <c r="M334" s="299"/>
      <c r="N334" s="299"/>
      <c r="O334" s="299"/>
      <c r="P334" s="299"/>
      <c r="Q334" s="295"/>
      <c r="R334" s="295"/>
      <c r="S334" s="92"/>
      <c r="T334" s="92"/>
      <c r="U334" s="92"/>
      <c r="V334" s="92"/>
      <c r="W334" s="9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</row>
    <row r="335" spans="1:48" s="79" customFormat="1" ht="26.25" customHeight="1" x14ac:dyDescent="0.2">
      <c r="A335" s="126"/>
      <c r="B335" s="591"/>
      <c r="C335" s="591"/>
      <c r="D335" s="586" t="s">
        <v>182</v>
      </c>
      <c r="E335" s="587"/>
      <c r="F335" s="98" t="s">
        <v>81</v>
      </c>
      <c r="G335" s="179">
        <v>0</v>
      </c>
      <c r="H335" s="32"/>
      <c r="I335" s="295"/>
      <c r="J335" s="299"/>
      <c r="K335" s="299"/>
      <c r="L335" s="299"/>
      <c r="M335" s="299"/>
      <c r="N335" s="299"/>
      <c r="O335" s="299"/>
      <c r="P335" s="299"/>
      <c r="Q335" s="295"/>
      <c r="R335" s="295"/>
      <c r="S335" s="92"/>
      <c r="T335" s="92"/>
      <c r="U335" s="92"/>
      <c r="V335" s="92"/>
      <c r="W335" s="9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</row>
    <row r="336" spans="1:48" s="79" customFormat="1" ht="26.25" customHeight="1" x14ac:dyDescent="0.2">
      <c r="A336" s="126"/>
      <c r="B336" s="591"/>
      <c r="C336" s="592"/>
      <c r="D336" s="586" t="s">
        <v>183</v>
      </c>
      <c r="E336" s="587"/>
      <c r="F336" s="98" t="s">
        <v>81</v>
      </c>
      <c r="G336" s="179">
        <v>0</v>
      </c>
      <c r="H336" s="32"/>
      <c r="I336" s="295"/>
      <c r="J336" s="299"/>
      <c r="K336" s="299"/>
      <c r="L336" s="299"/>
      <c r="M336" s="299"/>
      <c r="N336" s="299"/>
      <c r="O336" s="299"/>
      <c r="P336" s="299"/>
      <c r="Q336" s="295"/>
      <c r="R336" s="295"/>
      <c r="S336" s="92"/>
      <c r="T336" s="92"/>
      <c r="U336" s="92"/>
      <c r="V336" s="92"/>
      <c r="W336" s="9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</row>
    <row r="337" spans="1:48" s="79" customFormat="1" ht="26.25" customHeight="1" x14ac:dyDescent="0.2">
      <c r="A337" s="126"/>
      <c r="B337" s="591"/>
      <c r="C337" s="590" t="s">
        <v>16</v>
      </c>
      <c r="D337" s="586" t="s">
        <v>181</v>
      </c>
      <c r="E337" s="587"/>
      <c r="F337" s="98" t="s">
        <v>81</v>
      </c>
      <c r="G337" s="179">
        <v>0</v>
      </c>
      <c r="H337" s="32"/>
      <c r="I337" s="295"/>
      <c r="J337" s="299"/>
      <c r="K337" s="299"/>
      <c r="L337" s="299"/>
      <c r="M337" s="299"/>
      <c r="N337" s="299"/>
      <c r="O337" s="299"/>
      <c r="P337" s="299"/>
      <c r="Q337" s="295"/>
      <c r="R337" s="295"/>
      <c r="S337" s="92"/>
      <c r="T337" s="92"/>
      <c r="U337" s="92"/>
      <c r="V337" s="92"/>
      <c r="W337" s="9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</row>
    <row r="338" spans="1:48" s="79" customFormat="1" ht="26.25" customHeight="1" x14ac:dyDescent="0.2">
      <c r="A338" s="126"/>
      <c r="B338" s="591"/>
      <c r="C338" s="591"/>
      <c r="D338" s="586" t="s">
        <v>182</v>
      </c>
      <c r="E338" s="587"/>
      <c r="F338" s="98" t="s">
        <v>81</v>
      </c>
      <c r="G338" s="179">
        <v>0</v>
      </c>
      <c r="H338" s="32"/>
      <c r="I338" s="295"/>
      <c r="J338" s="299"/>
      <c r="K338" s="299"/>
      <c r="L338" s="299"/>
      <c r="M338" s="299"/>
      <c r="N338" s="299"/>
      <c r="O338" s="299"/>
      <c r="P338" s="299"/>
      <c r="Q338" s="295"/>
      <c r="R338" s="295"/>
      <c r="S338" s="92"/>
      <c r="T338" s="92"/>
      <c r="U338" s="92"/>
      <c r="V338" s="92"/>
      <c r="W338" s="9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</row>
    <row r="339" spans="1:48" s="79" customFormat="1" ht="26.25" customHeight="1" x14ac:dyDescent="0.2">
      <c r="A339" s="126"/>
      <c r="B339" s="591"/>
      <c r="C339" s="592"/>
      <c r="D339" s="586" t="s">
        <v>183</v>
      </c>
      <c r="E339" s="587"/>
      <c r="F339" s="98" t="s">
        <v>81</v>
      </c>
      <c r="G339" s="179">
        <v>0</v>
      </c>
      <c r="H339" s="32"/>
      <c r="I339" s="295"/>
      <c r="J339" s="299"/>
      <c r="K339" s="299"/>
      <c r="L339" s="299"/>
      <c r="M339" s="299"/>
      <c r="N339" s="299"/>
      <c r="O339" s="299"/>
      <c r="P339" s="299"/>
      <c r="Q339" s="295"/>
      <c r="R339" s="295"/>
      <c r="S339" s="92"/>
      <c r="T339" s="92"/>
      <c r="U339" s="92"/>
      <c r="V339" s="92"/>
      <c r="W339" s="9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</row>
    <row r="340" spans="1:48" s="79" customFormat="1" ht="26.25" customHeight="1" x14ac:dyDescent="0.2">
      <c r="A340" s="96"/>
      <c r="B340" s="591"/>
      <c r="C340" s="590" t="s">
        <v>17</v>
      </c>
      <c r="D340" s="586" t="s">
        <v>181</v>
      </c>
      <c r="E340" s="587"/>
      <c r="F340" s="98" t="s">
        <v>81</v>
      </c>
      <c r="G340" s="179">
        <v>0</v>
      </c>
      <c r="H340" s="32"/>
      <c r="I340" s="295"/>
      <c r="J340" s="299"/>
      <c r="K340" s="299"/>
      <c r="L340" s="299"/>
      <c r="M340" s="299"/>
      <c r="N340" s="299"/>
      <c r="O340" s="299"/>
      <c r="P340" s="295"/>
      <c r="Q340" s="295"/>
      <c r="R340" s="295"/>
      <c r="S340" s="92"/>
      <c r="T340" s="92"/>
      <c r="U340" s="92"/>
      <c r="V340" s="92"/>
      <c r="W340" s="9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</row>
    <row r="341" spans="1:48" s="79" customFormat="1" ht="26.25" customHeight="1" x14ac:dyDescent="0.2">
      <c r="A341" s="96"/>
      <c r="B341" s="591"/>
      <c r="C341" s="591"/>
      <c r="D341" s="586" t="s">
        <v>182</v>
      </c>
      <c r="E341" s="587"/>
      <c r="F341" s="98" t="s">
        <v>81</v>
      </c>
      <c r="G341" s="179">
        <v>0</v>
      </c>
      <c r="H341" s="32"/>
      <c r="I341" s="295"/>
      <c r="J341" s="299"/>
      <c r="K341" s="299"/>
      <c r="L341" s="299"/>
      <c r="M341" s="299"/>
      <c r="N341" s="299"/>
      <c r="O341" s="299"/>
      <c r="P341" s="295"/>
      <c r="Q341" s="295"/>
      <c r="R341" s="295"/>
      <c r="S341" s="92"/>
      <c r="T341" s="92"/>
      <c r="U341" s="92"/>
      <c r="V341" s="92"/>
      <c r="W341" s="9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</row>
    <row r="342" spans="1:48" s="79" customFormat="1" ht="26.25" customHeight="1" x14ac:dyDescent="0.2">
      <c r="A342" s="96"/>
      <c r="B342" s="591"/>
      <c r="C342" s="592"/>
      <c r="D342" s="586" t="s">
        <v>183</v>
      </c>
      <c r="E342" s="587"/>
      <c r="F342" s="98" t="s">
        <v>81</v>
      </c>
      <c r="G342" s="179">
        <v>0</v>
      </c>
      <c r="H342" s="32"/>
      <c r="I342" s="295"/>
      <c r="J342" s="299"/>
      <c r="K342" s="299"/>
      <c r="L342" s="299"/>
      <c r="M342" s="299"/>
      <c r="N342" s="299"/>
      <c r="O342" s="299"/>
      <c r="P342" s="295"/>
      <c r="Q342" s="295"/>
      <c r="R342" s="295"/>
      <c r="S342" s="92"/>
      <c r="T342" s="92"/>
      <c r="U342" s="92"/>
      <c r="V342" s="92"/>
      <c r="W342" s="9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</row>
    <row r="343" spans="1:48" s="79" customFormat="1" ht="26.25" customHeight="1" x14ac:dyDescent="0.2">
      <c r="A343" s="229"/>
      <c r="B343" s="591"/>
      <c r="C343" s="590" t="s">
        <v>439</v>
      </c>
      <c r="D343" s="586" t="s">
        <v>181</v>
      </c>
      <c r="E343" s="587"/>
      <c r="F343" s="98" t="s">
        <v>81</v>
      </c>
      <c r="G343" s="179">
        <v>0</v>
      </c>
      <c r="H343" s="32"/>
      <c r="I343" s="295"/>
      <c r="J343" s="299"/>
      <c r="K343" s="299"/>
      <c r="L343" s="299"/>
      <c r="M343" s="299"/>
      <c r="N343" s="299"/>
      <c r="O343" s="299"/>
      <c r="P343" s="295"/>
      <c r="Q343" s="295"/>
      <c r="R343" s="295"/>
      <c r="S343" s="92"/>
      <c r="T343" s="92"/>
      <c r="U343" s="92"/>
      <c r="V343" s="92"/>
      <c r="W343" s="9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</row>
    <row r="344" spans="1:48" s="79" customFormat="1" ht="26.25" customHeight="1" x14ac:dyDescent="0.2">
      <c r="A344" s="229"/>
      <c r="B344" s="591"/>
      <c r="C344" s="591"/>
      <c r="D344" s="586" t="s">
        <v>182</v>
      </c>
      <c r="E344" s="587"/>
      <c r="F344" s="98" t="s">
        <v>81</v>
      </c>
      <c r="G344" s="179">
        <v>0</v>
      </c>
      <c r="H344" s="32"/>
      <c r="I344" s="295"/>
      <c r="J344" s="299"/>
      <c r="K344" s="299"/>
      <c r="L344" s="299"/>
      <c r="M344" s="299"/>
      <c r="N344" s="299"/>
      <c r="O344" s="299"/>
      <c r="P344" s="295"/>
      <c r="Q344" s="295"/>
      <c r="R344" s="295"/>
      <c r="S344" s="92"/>
      <c r="T344" s="92"/>
      <c r="U344" s="92"/>
      <c r="V344" s="92"/>
      <c r="W344" s="9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</row>
    <row r="345" spans="1:48" s="79" customFormat="1" ht="26.25" customHeight="1" x14ac:dyDescent="0.2">
      <c r="A345" s="229"/>
      <c r="B345" s="591"/>
      <c r="C345" s="592"/>
      <c r="D345" s="586" t="s">
        <v>183</v>
      </c>
      <c r="E345" s="587"/>
      <c r="F345" s="98" t="s">
        <v>81</v>
      </c>
      <c r="G345" s="179">
        <v>0</v>
      </c>
      <c r="H345" s="32"/>
      <c r="I345" s="295"/>
      <c r="J345" s="299"/>
      <c r="K345" s="299"/>
      <c r="L345" s="299"/>
      <c r="M345" s="299"/>
      <c r="N345" s="299"/>
      <c r="O345" s="299"/>
      <c r="P345" s="295"/>
      <c r="Q345" s="295"/>
      <c r="R345" s="295"/>
      <c r="S345" s="92"/>
      <c r="T345" s="92"/>
      <c r="U345" s="92"/>
      <c r="V345" s="92"/>
      <c r="W345" s="9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</row>
    <row r="346" spans="1:48" s="79" customFormat="1" ht="26.25" customHeight="1" x14ac:dyDescent="0.2">
      <c r="A346" s="96"/>
      <c r="B346" s="591"/>
      <c r="C346" s="590" t="s">
        <v>21</v>
      </c>
      <c r="D346" s="586" t="s">
        <v>173</v>
      </c>
      <c r="E346" s="587"/>
      <c r="F346" s="98" t="s">
        <v>81</v>
      </c>
      <c r="G346" s="214">
        <f>IF(G81=0,0,SUMPRODUCT(G66:G68,G331:G333)/G81)</f>
        <v>0</v>
      </c>
      <c r="H346" s="32"/>
      <c r="I346" s="295"/>
      <c r="J346" s="299"/>
      <c r="K346" s="299"/>
      <c r="L346" s="299"/>
      <c r="M346" s="299"/>
      <c r="N346" s="299"/>
      <c r="O346" s="299"/>
      <c r="P346" s="295"/>
      <c r="Q346" s="295"/>
      <c r="R346" s="295"/>
      <c r="S346" s="92"/>
      <c r="T346" s="92"/>
      <c r="U346" s="92"/>
      <c r="V346" s="92"/>
      <c r="W346" s="9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</row>
    <row r="347" spans="1:48" s="79" customFormat="1" ht="26.25" customHeight="1" x14ac:dyDescent="0.2">
      <c r="A347" s="96"/>
      <c r="B347" s="591"/>
      <c r="C347" s="591"/>
      <c r="D347" s="586" t="s">
        <v>15</v>
      </c>
      <c r="E347" s="587"/>
      <c r="F347" s="98" t="s">
        <v>81</v>
      </c>
      <c r="G347" s="214">
        <f>IF(G82=0,0,SUMPRODUCT(G69:G71,G334:G336)/G82)</f>
        <v>0</v>
      </c>
      <c r="H347" s="32"/>
      <c r="I347" s="295"/>
      <c r="J347" s="299"/>
      <c r="K347" s="299"/>
      <c r="L347" s="299"/>
      <c r="M347" s="299"/>
      <c r="N347" s="299"/>
      <c r="O347" s="299"/>
      <c r="P347" s="295"/>
      <c r="Q347" s="295"/>
      <c r="R347" s="295"/>
      <c r="S347" s="92"/>
      <c r="T347" s="92"/>
      <c r="U347" s="92"/>
      <c r="V347" s="92"/>
      <c r="W347" s="9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</row>
    <row r="348" spans="1:48" s="79" customFormat="1" ht="26.25" customHeight="1" x14ac:dyDescent="0.2">
      <c r="A348" s="96"/>
      <c r="B348" s="591"/>
      <c r="C348" s="591"/>
      <c r="D348" s="586" t="s">
        <v>16</v>
      </c>
      <c r="E348" s="587"/>
      <c r="F348" s="98" t="s">
        <v>81</v>
      </c>
      <c r="G348" s="214">
        <f>IF(G83=0,0,SUMPRODUCT(G72:G74,G337:G339)/G83)</f>
        <v>0</v>
      </c>
      <c r="H348" s="32"/>
      <c r="I348" s="295"/>
      <c r="J348" s="299"/>
      <c r="K348" s="299"/>
      <c r="L348" s="299"/>
      <c r="M348" s="299"/>
      <c r="N348" s="299"/>
      <c r="O348" s="299"/>
      <c r="P348" s="295"/>
      <c r="Q348" s="295"/>
      <c r="R348" s="295"/>
      <c r="S348" s="92"/>
      <c r="T348" s="92"/>
      <c r="U348" s="92"/>
      <c r="V348" s="92"/>
      <c r="W348" s="9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</row>
    <row r="349" spans="1:48" s="79" customFormat="1" ht="26.25" customHeight="1" x14ac:dyDescent="0.2">
      <c r="A349" s="96"/>
      <c r="B349" s="591"/>
      <c r="C349" s="591"/>
      <c r="D349" s="586" t="s">
        <v>17</v>
      </c>
      <c r="E349" s="587"/>
      <c r="F349" s="98" t="s">
        <v>81</v>
      </c>
      <c r="G349" s="214">
        <f>IF(G84=0,0,SUMPRODUCT(G75:G77,G340:G342)/G84)</f>
        <v>0</v>
      </c>
      <c r="H349" s="32"/>
      <c r="I349" s="295"/>
      <c r="J349" s="296"/>
      <c r="K349" s="296"/>
      <c r="L349" s="296"/>
      <c r="M349" s="296"/>
      <c r="N349" s="296"/>
      <c r="O349" s="295"/>
      <c r="P349" s="295"/>
      <c r="Q349" s="295"/>
      <c r="R349" s="295"/>
      <c r="S349" s="92"/>
      <c r="T349" s="92"/>
      <c r="U349" s="92"/>
      <c r="V349" s="92"/>
      <c r="W349" s="9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</row>
    <row r="350" spans="1:48" s="79" customFormat="1" ht="26.25" customHeight="1" x14ac:dyDescent="0.2">
      <c r="A350" s="229"/>
      <c r="B350" s="591"/>
      <c r="C350" s="591"/>
      <c r="D350" s="586" t="s">
        <v>400</v>
      </c>
      <c r="E350" s="587"/>
      <c r="F350" s="98" t="s">
        <v>81</v>
      </c>
      <c r="G350" s="214">
        <f>IF(G85=0,0,SUMPRODUCT(G78:G80,G343:G345)/G85)</f>
        <v>0</v>
      </c>
      <c r="H350" s="32"/>
      <c r="I350" s="295"/>
      <c r="J350" s="296"/>
      <c r="K350" s="296"/>
      <c r="L350" s="296"/>
      <c r="M350" s="296"/>
      <c r="N350" s="296"/>
      <c r="O350" s="295"/>
      <c r="P350" s="295"/>
      <c r="Q350" s="295"/>
      <c r="R350" s="295"/>
      <c r="S350" s="92"/>
      <c r="T350" s="92"/>
      <c r="U350" s="92"/>
      <c r="V350" s="92"/>
      <c r="W350" s="9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</row>
    <row r="351" spans="1:48" s="79" customFormat="1" ht="26.25" customHeight="1" x14ac:dyDescent="0.2">
      <c r="A351" s="96"/>
      <c r="B351" s="592"/>
      <c r="C351" s="592"/>
      <c r="D351" s="586" t="s">
        <v>21</v>
      </c>
      <c r="E351" s="587"/>
      <c r="F351" s="98" t="s">
        <v>81</v>
      </c>
      <c r="G351" s="214">
        <f>IF(G86=0,0,SUMPRODUCT(G81:G85,G346:G350)/G86)</f>
        <v>0</v>
      </c>
      <c r="H351" s="32"/>
      <c r="I351" s="295"/>
      <c r="J351" s="296"/>
      <c r="K351" s="296"/>
      <c r="L351" s="296"/>
      <c r="M351" s="296"/>
      <c r="N351" s="296"/>
      <c r="O351" s="295"/>
      <c r="P351" s="295"/>
      <c r="Q351" s="295"/>
      <c r="R351" s="295"/>
      <c r="S351" s="92"/>
      <c r="T351" s="92"/>
      <c r="U351" s="92"/>
      <c r="V351" s="92"/>
      <c r="W351" s="9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</row>
    <row r="352" spans="1:48" s="79" customFormat="1" ht="26.25" customHeight="1" x14ac:dyDescent="0.2">
      <c r="A352" s="32"/>
      <c r="B352" s="32"/>
      <c r="C352" s="32"/>
      <c r="D352" s="32"/>
      <c r="E352" s="32"/>
      <c r="F352" s="32"/>
      <c r="G352" s="32"/>
      <c r="H352" s="32"/>
      <c r="I352" s="295"/>
      <c r="J352" s="296"/>
      <c r="K352" s="296"/>
      <c r="L352" s="296"/>
      <c r="M352" s="296"/>
      <c r="N352" s="296"/>
      <c r="O352" s="295"/>
      <c r="P352" s="295"/>
      <c r="Q352" s="295"/>
      <c r="R352" s="295"/>
      <c r="S352" s="92"/>
      <c r="T352" s="92"/>
      <c r="U352" s="92"/>
      <c r="V352" s="92"/>
      <c r="W352" s="9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</row>
    <row r="353" spans="1:48" s="79" customFormat="1" ht="26.25" customHeight="1" x14ac:dyDescent="0.2">
      <c r="A353" s="96"/>
      <c r="B353" s="590" t="s">
        <v>369</v>
      </c>
      <c r="C353" s="565" t="s">
        <v>173</v>
      </c>
      <c r="D353" s="565"/>
      <c r="E353" s="565"/>
      <c r="F353" s="98" t="s">
        <v>81</v>
      </c>
      <c r="G353" s="214">
        <f>IF((G81+G59)=0,0,(G81*G346+G59*G325)/(G81+G59))</f>
        <v>0</v>
      </c>
      <c r="H353" s="32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92"/>
      <c r="T353" s="92"/>
      <c r="U353" s="92"/>
      <c r="V353" s="92"/>
      <c r="W353" s="9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</row>
    <row r="354" spans="1:48" s="79" customFormat="1" ht="26.25" customHeight="1" x14ac:dyDescent="0.2">
      <c r="A354" s="96"/>
      <c r="B354" s="591"/>
      <c r="C354" s="565" t="s">
        <v>15</v>
      </c>
      <c r="D354" s="565"/>
      <c r="E354" s="565"/>
      <c r="F354" s="98" t="s">
        <v>81</v>
      </c>
      <c r="G354" s="214">
        <f>IF((G82+G60)=0,0,(G82*G347+G60*G326)/(G82+G60))</f>
        <v>0</v>
      </c>
      <c r="H354" s="32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92"/>
      <c r="T354" s="92"/>
      <c r="U354" s="92"/>
      <c r="V354" s="92"/>
      <c r="W354" s="9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</row>
    <row r="355" spans="1:48" s="79" customFormat="1" ht="26.25" customHeight="1" x14ac:dyDescent="0.2">
      <c r="A355" s="96"/>
      <c r="B355" s="591"/>
      <c r="C355" s="565" t="s">
        <v>16</v>
      </c>
      <c r="D355" s="565"/>
      <c r="E355" s="565"/>
      <c r="F355" s="98" t="s">
        <v>81</v>
      </c>
      <c r="G355" s="214">
        <f>IF((G83+G61)=0,0,(G83*G348+G61*G327)/(G83+G61))</f>
        <v>0</v>
      </c>
      <c r="H355" s="32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92"/>
      <c r="T355" s="92"/>
      <c r="U355" s="92"/>
      <c r="V355" s="92"/>
      <c r="W355" s="9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</row>
    <row r="356" spans="1:48" s="79" customFormat="1" ht="26.25" customHeight="1" x14ac:dyDescent="0.2">
      <c r="A356" s="96"/>
      <c r="B356" s="591"/>
      <c r="C356" s="565" t="s">
        <v>17</v>
      </c>
      <c r="D356" s="565"/>
      <c r="E356" s="565"/>
      <c r="F356" s="98" t="s">
        <v>81</v>
      </c>
      <c r="G356" s="214">
        <f>IF((G84+G62)=0,0,(G84*G349+G62*G328)/(G84+G62))</f>
        <v>0</v>
      </c>
      <c r="H356" s="32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92"/>
      <c r="T356" s="92"/>
      <c r="U356" s="92"/>
      <c r="V356" s="92"/>
      <c r="W356" s="9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</row>
    <row r="357" spans="1:48" s="79" customFormat="1" ht="26.25" customHeight="1" x14ac:dyDescent="0.2">
      <c r="A357" s="229"/>
      <c r="B357" s="591"/>
      <c r="C357" s="565" t="s">
        <v>439</v>
      </c>
      <c r="D357" s="565"/>
      <c r="E357" s="565"/>
      <c r="F357" s="98" t="s">
        <v>81</v>
      </c>
      <c r="G357" s="214">
        <f>IF((G85+G63)=0,0,(G85*G350+G63*G329)/(G85+G63))</f>
        <v>0</v>
      </c>
      <c r="H357" s="32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92"/>
      <c r="T357" s="92"/>
      <c r="U357" s="92"/>
      <c r="V357" s="92"/>
      <c r="W357" s="9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</row>
    <row r="358" spans="1:48" s="79" customFormat="1" ht="26.25" customHeight="1" x14ac:dyDescent="0.2">
      <c r="A358" s="96"/>
      <c r="B358" s="592"/>
      <c r="C358" s="565" t="s">
        <v>21</v>
      </c>
      <c r="D358" s="565"/>
      <c r="E358" s="565"/>
      <c r="F358" s="98" t="s">
        <v>81</v>
      </c>
      <c r="G358" s="214">
        <f t="shared" ref="G358" si="23">IF((G86+G64)=0,0,(G86*G351+G64*G330)/(G86+G64))</f>
        <v>0</v>
      </c>
      <c r="H358" s="32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92"/>
      <c r="T358" s="92"/>
      <c r="U358" s="92"/>
      <c r="V358" s="92"/>
      <c r="W358" s="9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</row>
    <row r="359" spans="1:48" s="79" customFormat="1" ht="26.25" customHeight="1" x14ac:dyDescent="0.2">
      <c r="A359" s="210"/>
      <c r="B359" s="263"/>
      <c r="C359" s="263"/>
      <c r="D359" s="263"/>
      <c r="E359" s="263"/>
      <c r="F359" s="210"/>
      <c r="G359" s="210"/>
      <c r="H359" s="210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92"/>
      <c r="T359" s="92"/>
      <c r="U359" s="92"/>
      <c r="V359" s="92"/>
      <c r="W359" s="9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</row>
    <row r="360" spans="1:48" s="79" customFormat="1" ht="26.25" customHeight="1" x14ac:dyDescent="0.2">
      <c r="A360" s="96"/>
      <c r="B360" s="565" t="s">
        <v>190</v>
      </c>
      <c r="C360" s="565" t="s">
        <v>339</v>
      </c>
      <c r="D360" s="565" t="s">
        <v>173</v>
      </c>
      <c r="E360" s="176" t="s">
        <v>181</v>
      </c>
      <c r="F360" s="98" t="s">
        <v>81</v>
      </c>
      <c r="G360" s="179">
        <v>0</v>
      </c>
      <c r="H360" s="32"/>
      <c r="I360" s="295"/>
      <c r="J360" s="300"/>
      <c r="K360" s="300"/>
      <c r="L360" s="300"/>
      <c r="M360" s="300"/>
      <c r="N360" s="300"/>
      <c r="O360" s="300"/>
      <c r="P360" s="300"/>
      <c r="Q360" s="300"/>
      <c r="R360" s="295"/>
      <c r="S360" s="92"/>
      <c r="T360" s="92"/>
      <c r="U360" s="92"/>
      <c r="V360" s="92"/>
      <c r="W360" s="9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</row>
    <row r="361" spans="1:48" s="79" customFormat="1" ht="26.25" customHeight="1" x14ac:dyDescent="0.2">
      <c r="A361" s="96"/>
      <c r="B361" s="565"/>
      <c r="C361" s="565"/>
      <c r="D361" s="565"/>
      <c r="E361" s="176" t="s">
        <v>182</v>
      </c>
      <c r="F361" s="98" t="s">
        <v>81</v>
      </c>
      <c r="G361" s="179">
        <v>0</v>
      </c>
      <c r="H361" s="32"/>
      <c r="I361" s="295"/>
      <c r="J361" s="300"/>
      <c r="K361" s="300"/>
      <c r="L361" s="300"/>
      <c r="M361" s="300"/>
      <c r="N361" s="300"/>
      <c r="O361" s="300"/>
      <c r="P361" s="300"/>
      <c r="Q361" s="300"/>
      <c r="R361" s="295"/>
      <c r="S361" s="92"/>
      <c r="T361" s="92"/>
      <c r="U361" s="92"/>
      <c r="V361" s="92"/>
      <c r="W361" s="9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</row>
    <row r="362" spans="1:48" s="79" customFormat="1" ht="26.25" customHeight="1" x14ac:dyDescent="0.2">
      <c r="A362" s="96"/>
      <c r="B362" s="565"/>
      <c r="C362" s="565"/>
      <c r="D362" s="565"/>
      <c r="E362" s="176" t="s">
        <v>183</v>
      </c>
      <c r="F362" s="98" t="s">
        <v>81</v>
      </c>
      <c r="G362" s="179">
        <v>0</v>
      </c>
      <c r="H362" s="32"/>
      <c r="I362" s="295"/>
      <c r="J362" s="300"/>
      <c r="K362" s="300"/>
      <c r="L362" s="300"/>
      <c r="M362" s="300"/>
      <c r="N362" s="300"/>
      <c r="O362" s="300"/>
      <c r="P362" s="300"/>
      <c r="Q362" s="300"/>
      <c r="R362" s="295"/>
      <c r="S362" s="92"/>
      <c r="T362" s="92"/>
      <c r="U362" s="92"/>
      <c r="V362" s="92"/>
      <c r="W362" s="9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</row>
    <row r="363" spans="1:48" s="79" customFormat="1" ht="26.25" customHeight="1" x14ac:dyDescent="0.2">
      <c r="A363" s="96"/>
      <c r="B363" s="565"/>
      <c r="C363" s="565"/>
      <c r="D363" s="565" t="s">
        <v>15</v>
      </c>
      <c r="E363" s="176" t="s">
        <v>181</v>
      </c>
      <c r="F363" s="98" t="s">
        <v>81</v>
      </c>
      <c r="G363" s="179">
        <v>0</v>
      </c>
      <c r="H363" s="32"/>
      <c r="I363" s="295"/>
      <c r="J363" s="300"/>
      <c r="K363" s="300"/>
      <c r="L363" s="300"/>
      <c r="M363" s="300"/>
      <c r="N363" s="300"/>
      <c r="O363" s="300"/>
      <c r="P363" s="300"/>
      <c r="Q363" s="300"/>
      <c r="R363" s="295"/>
      <c r="S363" s="92"/>
      <c r="T363" s="92"/>
      <c r="U363" s="92"/>
      <c r="V363" s="92"/>
      <c r="W363" s="9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</row>
    <row r="364" spans="1:48" s="79" customFormat="1" ht="26.25" customHeight="1" x14ac:dyDescent="0.2">
      <c r="A364" s="96"/>
      <c r="B364" s="565"/>
      <c r="C364" s="565"/>
      <c r="D364" s="565"/>
      <c r="E364" s="176" t="s">
        <v>182</v>
      </c>
      <c r="F364" s="98" t="s">
        <v>81</v>
      </c>
      <c r="G364" s="179">
        <v>0</v>
      </c>
      <c r="H364" s="32"/>
      <c r="I364" s="295"/>
      <c r="J364" s="300"/>
      <c r="K364" s="300"/>
      <c r="L364" s="300"/>
      <c r="M364" s="300"/>
      <c r="N364" s="300"/>
      <c r="O364" s="300"/>
      <c r="P364" s="300"/>
      <c r="Q364" s="300"/>
      <c r="R364" s="295"/>
      <c r="S364" s="92"/>
      <c r="T364" s="92"/>
      <c r="U364" s="92"/>
      <c r="V364" s="92"/>
      <c r="W364" s="9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</row>
    <row r="365" spans="1:48" s="79" customFormat="1" ht="26.25" customHeight="1" x14ac:dyDescent="0.2">
      <c r="A365" s="96"/>
      <c r="B365" s="565"/>
      <c r="C365" s="565"/>
      <c r="D365" s="565"/>
      <c r="E365" s="176" t="s">
        <v>183</v>
      </c>
      <c r="F365" s="98" t="s">
        <v>81</v>
      </c>
      <c r="G365" s="179">
        <v>0</v>
      </c>
      <c r="H365" s="32"/>
      <c r="I365" s="295"/>
      <c r="J365" s="300"/>
      <c r="K365" s="300"/>
      <c r="L365" s="300"/>
      <c r="M365" s="300"/>
      <c r="N365" s="300"/>
      <c r="O365" s="300"/>
      <c r="P365" s="300"/>
      <c r="Q365" s="300"/>
      <c r="R365" s="295"/>
      <c r="S365" s="92"/>
      <c r="T365" s="92"/>
      <c r="U365" s="92"/>
      <c r="V365" s="92"/>
      <c r="W365" s="9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</row>
    <row r="366" spans="1:48" s="79" customFormat="1" ht="26.25" customHeight="1" x14ac:dyDescent="0.2">
      <c r="A366" s="96"/>
      <c r="B366" s="565"/>
      <c r="C366" s="565"/>
      <c r="D366" s="565" t="s">
        <v>16</v>
      </c>
      <c r="E366" s="176" t="s">
        <v>181</v>
      </c>
      <c r="F366" s="98" t="s">
        <v>81</v>
      </c>
      <c r="G366" s="179">
        <v>0</v>
      </c>
      <c r="H366" s="32"/>
      <c r="I366" s="295"/>
      <c r="J366" s="300"/>
      <c r="K366" s="300"/>
      <c r="L366" s="300"/>
      <c r="M366" s="300"/>
      <c r="N366" s="300"/>
      <c r="O366" s="300"/>
      <c r="P366" s="300"/>
      <c r="Q366" s="300"/>
      <c r="R366" s="295"/>
      <c r="S366" s="92"/>
      <c r="T366" s="92"/>
      <c r="U366" s="92"/>
      <c r="V366" s="92"/>
      <c r="W366" s="9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</row>
    <row r="367" spans="1:48" s="79" customFormat="1" ht="26.25" customHeight="1" x14ac:dyDescent="0.2">
      <c r="A367" s="96"/>
      <c r="B367" s="565"/>
      <c r="C367" s="565"/>
      <c r="D367" s="565"/>
      <c r="E367" s="176" t="s">
        <v>182</v>
      </c>
      <c r="F367" s="98" t="s">
        <v>81</v>
      </c>
      <c r="G367" s="179">
        <v>0</v>
      </c>
      <c r="H367" s="32"/>
      <c r="I367" s="295"/>
      <c r="J367" s="300"/>
      <c r="K367" s="300"/>
      <c r="L367" s="300"/>
      <c r="M367" s="300"/>
      <c r="N367" s="300"/>
      <c r="O367" s="300"/>
      <c r="P367" s="300"/>
      <c r="Q367" s="300"/>
      <c r="R367" s="295"/>
      <c r="S367" s="92"/>
      <c r="T367" s="92"/>
      <c r="U367" s="92"/>
      <c r="V367" s="92"/>
      <c r="W367" s="9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</row>
    <row r="368" spans="1:48" s="79" customFormat="1" ht="26.25" customHeight="1" x14ac:dyDescent="0.2">
      <c r="A368" s="96"/>
      <c r="B368" s="565"/>
      <c r="C368" s="565"/>
      <c r="D368" s="565"/>
      <c r="E368" s="176" t="s">
        <v>183</v>
      </c>
      <c r="F368" s="98" t="s">
        <v>81</v>
      </c>
      <c r="G368" s="179">
        <v>0</v>
      </c>
      <c r="H368" s="32"/>
      <c r="I368" s="295"/>
      <c r="J368" s="300"/>
      <c r="K368" s="300"/>
      <c r="L368" s="300"/>
      <c r="M368" s="300"/>
      <c r="N368" s="300"/>
      <c r="O368" s="300"/>
      <c r="P368" s="300"/>
      <c r="Q368" s="300"/>
      <c r="R368" s="295"/>
      <c r="S368" s="92"/>
      <c r="T368" s="92"/>
      <c r="U368" s="92"/>
      <c r="V368" s="92"/>
      <c r="W368" s="9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</row>
    <row r="369" spans="1:41" s="79" customFormat="1" ht="26.25" customHeight="1" x14ac:dyDescent="0.2">
      <c r="A369" s="96"/>
      <c r="B369" s="565"/>
      <c r="C369" s="565"/>
      <c r="D369" s="565" t="s">
        <v>17</v>
      </c>
      <c r="E369" s="176" t="s">
        <v>181</v>
      </c>
      <c r="F369" s="98" t="s">
        <v>81</v>
      </c>
      <c r="G369" s="179">
        <v>0</v>
      </c>
      <c r="H369" s="32"/>
      <c r="I369" s="295"/>
      <c r="J369" s="300"/>
      <c r="K369" s="300"/>
      <c r="L369" s="300"/>
      <c r="M369" s="300"/>
      <c r="N369" s="300"/>
      <c r="O369" s="300"/>
      <c r="P369" s="300"/>
      <c r="Q369" s="300"/>
      <c r="R369" s="295"/>
      <c r="S369" s="92"/>
      <c r="T369" s="92"/>
      <c r="U369" s="92"/>
      <c r="V369" s="92"/>
      <c r="W369" s="9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</row>
    <row r="370" spans="1:41" s="79" customFormat="1" ht="26.25" customHeight="1" x14ac:dyDescent="0.2">
      <c r="A370" s="96"/>
      <c r="B370" s="565"/>
      <c r="C370" s="565"/>
      <c r="D370" s="565"/>
      <c r="E370" s="176" t="s">
        <v>182</v>
      </c>
      <c r="F370" s="98" t="s">
        <v>81</v>
      </c>
      <c r="G370" s="179">
        <v>0</v>
      </c>
      <c r="H370" s="32"/>
      <c r="I370" s="295"/>
      <c r="J370" s="300"/>
      <c r="K370" s="300"/>
      <c r="L370" s="300"/>
      <c r="M370" s="300"/>
      <c r="N370" s="300"/>
      <c r="O370" s="300"/>
      <c r="P370" s="300"/>
      <c r="Q370" s="300"/>
      <c r="R370" s="295"/>
      <c r="S370" s="92"/>
      <c r="T370" s="92"/>
      <c r="U370" s="92"/>
      <c r="V370" s="92"/>
      <c r="W370" s="9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</row>
    <row r="371" spans="1:41" s="79" customFormat="1" ht="26.25" customHeight="1" x14ac:dyDescent="0.2">
      <c r="A371" s="96"/>
      <c r="B371" s="565"/>
      <c r="C371" s="565"/>
      <c r="D371" s="565"/>
      <c r="E371" s="176" t="s">
        <v>183</v>
      </c>
      <c r="F371" s="98" t="s">
        <v>81</v>
      </c>
      <c r="G371" s="179">
        <v>0</v>
      </c>
      <c r="H371" s="32"/>
      <c r="I371" s="295"/>
      <c r="J371" s="300"/>
      <c r="K371" s="300"/>
      <c r="L371" s="300"/>
      <c r="M371" s="300"/>
      <c r="N371" s="300"/>
      <c r="O371" s="300"/>
      <c r="P371" s="300"/>
      <c r="Q371" s="300"/>
      <c r="R371" s="295"/>
      <c r="S371" s="92"/>
      <c r="T371" s="92"/>
      <c r="U371" s="92"/>
      <c r="V371" s="92"/>
      <c r="W371" s="9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</row>
    <row r="372" spans="1:41" s="79" customFormat="1" ht="26.25" customHeight="1" x14ac:dyDescent="0.2">
      <c r="A372" s="229"/>
      <c r="B372" s="565"/>
      <c r="C372" s="565"/>
      <c r="D372" s="593" t="s">
        <v>439</v>
      </c>
      <c r="E372" s="228" t="s">
        <v>181</v>
      </c>
      <c r="F372" s="98" t="s">
        <v>81</v>
      </c>
      <c r="G372" s="179">
        <v>0</v>
      </c>
      <c r="H372" s="32"/>
      <c r="I372" s="295"/>
      <c r="J372" s="300"/>
      <c r="K372" s="300"/>
      <c r="L372" s="300"/>
      <c r="M372" s="300"/>
      <c r="N372" s="300"/>
      <c r="O372" s="300"/>
      <c r="P372" s="300"/>
      <c r="Q372" s="300"/>
      <c r="R372" s="295"/>
      <c r="S372" s="92"/>
      <c r="T372" s="92"/>
      <c r="U372" s="92"/>
      <c r="V372" s="92"/>
      <c r="W372" s="9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</row>
    <row r="373" spans="1:41" s="79" customFormat="1" ht="26.25" customHeight="1" x14ac:dyDescent="0.2">
      <c r="A373" s="229"/>
      <c r="B373" s="565"/>
      <c r="C373" s="565"/>
      <c r="D373" s="594"/>
      <c r="E373" s="228" t="s">
        <v>182</v>
      </c>
      <c r="F373" s="98" t="s">
        <v>81</v>
      </c>
      <c r="G373" s="179">
        <v>0</v>
      </c>
      <c r="H373" s="32"/>
      <c r="I373" s="295"/>
      <c r="J373" s="300"/>
      <c r="K373" s="300"/>
      <c r="L373" s="300"/>
      <c r="M373" s="300"/>
      <c r="N373" s="300"/>
      <c r="O373" s="300"/>
      <c r="P373" s="300"/>
      <c r="Q373" s="300"/>
      <c r="R373" s="295"/>
      <c r="S373" s="92"/>
      <c r="T373" s="92"/>
      <c r="U373" s="92"/>
      <c r="V373" s="92"/>
      <c r="W373" s="9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</row>
    <row r="374" spans="1:41" s="79" customFormat="1" ht="26.25" customHeight="1" x14ac:dyDescent="0.2">
      <c r="A374" s="229"/>
      <c r="B374" s="565"/>
      <c r="C374" s="565"/>
      <c r="D374" s="595"/>
      <c r="E374" s="228" t="s">
        <v>183</v>
      </c>
      <c r="F374" s="98" t="s">
        <v>81</v>
      </c>
      <c r="G374" s="179">
        <v>0</v>
      </c>
      <c r="H374" s="32"/>
      <c r="I374" s="295"/>
      <c r="J374" s="300"/>
      <c r="K374" s="300"/>
      <c r="L374" s="300"/>
      <c r="M374" s="300"/>
      <c r="N374" s="300"/>
      <c r="O374" s="300"/>
      <c r="P374" s="300"/>
      <c r="Q374" s="300"/>
      <c r="R374" s="295"/>
      <c r="S374" s="92"/>
      <c r="T374" s="92"/>
      <c r="U374" s="92"/>
      <c r="V374" s="92"/>
      <c r="W374" s="9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</row>
    <row r="375" spans="1:41" s="79" customFormat="1" ht="26.25" customHeight="1" x14ac:dyDescent="0.2">
      <c r="A375" s="96"/>
      <c r="B375" s="565"/>
      <c r="C375" s="565" t="s">
        <v>251</v>
      </c>
      <c r="D375" s="588" t="s">
        <v>173</v>
      </c>
      <c r="E375" s="589"/>
      <c r="F375" s="98" t="s">
        <v>82</v>
      </c>
      <c r="G375" s="214">
        <f>IF(SUM(G99:G101)=0,0,SUMPRODUCT(G99:G101,G360:G362)/SUM(G99:G101))</f>
        <v>0</v>
      </c>
      <c r="H375" s="32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92"/>
      <c r="T375" s="92"/>
      <c r="U375" s="92"/>
      <c r="V375" s="92"/>
      <c r="W375" s="9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</row>
    <row r="376" spans="1:41" s="79" customFormat="1" ht="26.25" customHeight="1" x14ac:dyDescent="0.2">
      <c r="A376" s="96"/>
      <c r="B376" s="565"/>
      <c r="C376" s="565"/>
      <c r="D376" s="588" t="s">
        <v>15</v>
      </c>
      <c r="E376" s="589"/>
      <c r="F376" s="98" t="s">
        <v>82</v>
      </c>
      <c r="G376" s="214">
        <f>IF(SUM(G102:G104)=0,0,SUMPRODUCT(G102:G104,G363:G365)/SUM(G102:G104))</f>
        <v>0</v>
      </c>
      <c r="H376" s="32"/>
      <c r="I376" s="295"/>
      <c r="J376" s="295"/>
      <c r="K376" s="295"/>
      <c r="L376" s="295"/>
      <c r="M376" s="295"/>
      <c r="N376" s="295"/>
      <c r="O376" s="295"/>
      <c r="P376" s="295"/>
      <c r="Q376" s="295"/>
      <c r="R376" s="67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</row>
    <row r="377" spans="1:41" s="79" customFormat="1" ht="26.25" customHeight="1" x14ac:dyDescent="0.2">
      <c r="A377" s="96"/>
      <c r="B377" s="565"/>
      <c r="C377" s="565"/>
      <c r="D377" s="588" t="s">
        <v>16</v>
      </c>
      <c r="E377" s="589"/>
      <c r="F377" s="98" t="s">
        <v>82</v>
      </c>
      <c r="G377" s="214">
        <f>IF(SUM(G105:G107)=0,0,SUMPRODUCT(G105:G107,G366:G368)/SUM(G105:G107))</f>
        <v>0</v>
      </c>
      <c r="H377" s="32"/>
      <c r="I377" s="295"/>
      <c r="J377" s="295"/>
      <c r="K377" s="295"/>
      <c r="L377" s="295"/>
      <c r="M377" s="295"/>
      <c r="N377" s="295"/>
      <c r="O377" s="1"/>
      <c r="P377" s="1"/>
      <c r="Q377" s="295"/>
      <c r="R377" s="67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</row>
    <row r="378" spans="1:41" s="79" customFormat="1" ht="26.25" customHeight="1" x14ac:dyDescent="0.2">
      <c r="A378" s="96"/>
      <c r="B378" s="565"/>
      <c r="C378" s="565"/>
      <c r="D378" s="588" t="s">
        <v>17</v>
      </c>
      <c r="E378" s="589"/>
      <c r="F378" s="98" t="s">
        <v>82</v>
      </c>
      <c r="G378" s="214">
        <f>IF(SUM(G108:G110)=0,0,SUMPRODUCT(G108:G110,G369:G371)/SUM(G108:G110))</f>
        <v>0</v>
      </c>
      <c r="H378" s="32"/>
      <c r="I378" s="295"/>
      <c r="J378" s="295"/>
      <c r="K378" s="268"/>
      <c r="L378" s="295"/>
      <c r="M378" s="295"/>
      <c r="N378" s="295"/>
      <c r="O378" s="295"/>
      <c r="P378" s="295"/>
      <c r="Q378" s="295"/>
      <c r="R378" s="67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</row>
    <row r="379" spans="1:41" s="79" customFormat="1" ht="26.25" customHeight="1" x14ac:dyDescent="0.2">
      <c r="A379" s="229"/>
      <c r="B379" s="565"/>
      <c r="C379" s="565"/>
      <c r="D379" s="226" t="s">
        <v>439</v>
      </c>
      <c r="E379" s="227"/>
      <c r="F379" s="98" t="s">
        <v>82</v>
      </c>
      <c r="G379" s="214">
        <f>IF(SUM(G111:G113)=0,0,SUMPRODUCT(G109:G111,G370:G372)/SUM(G111:G113))</f>
        <v>0</v>
      </c>
      <c r="H379" s="32"/>
      <c r="I379" s="295"/>
      <c r="J379" s="295"/>
      <c r="K379" s="268"/>
      <c r="L379" s="295"/>
      <c r="M379" s="295"/>
      <c r="N379" s="295"/>
      <c r="O379" s="295"/>
      <c r="P379" s="295"/>
      <c r="Q379" s="295"/>
      <c r="R379" s="67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</row>
    <row r="380" spans="1:41" s="79" customFormat="1" ht="26.25" customHeight="1" x14ac:dyDescent="0.2">
      <c r="A380" s="96"/>
      <c r="B380" s="565"/>
      <c r="C380" s="565" t="s">
        <v>253</v>
      </c>
      <c r="D380" s="588" t="s">
        <v>255</v>
      </c>
      <c r="E380" s="589"/>
      <c r="F380" s="98" t="s">
        <v>82</v>
      </c>
      <c r="G380" s="179">
        <v>0</v>
      </c>
      <c r="H380" s="32"/>
      <c r="I380" s="295"/>
      <c r="J380" s="300"/>
      <c r="K380" s="300"/>
      <c r="L380" s="300"/>
      <c r="M380" s="300"/>
      <c r="N380" s="300"/>
      <c r="O380" s="300"/>
      <c r="P380" s="300"/>
      <c r="Q380" s="300"/>
      <c r="R380" s="67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</row>
    <row r="381" spans="1:41" s="79" customFormat="1" ht="26.25" customHeight="1" x14ac:dyDescent="0.2">
      <c r="A381" s="96"/>
      <c r="B381" s="565"/>
      <c r="C381" s="565"/>
      <c r="D381" s="588" t="s">
        <v>15</v>
      </c>
      <c r="E381" s="589"/>
      <c r="F381" s="98" t="s">
        <v>82</v>
      </c>
      <c r="G381" s="179">
        <v>0</v>
      </c>
      <c r="H381" s="32"/>
      <c r="I381" s="295"/>
      <c r="J381" s="300"/>
      <c r="K381" s="300"/>
      <c r="L381" s="300"/>
      <c r="M381" s="300"/>
      <c r="N381" s="300"/>
      <c r="O381" s="300"/>
      <c r="P381" s="300"/>
      <c r="Q381" s="300"/>
      <c r="R381" s="67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</row>
    <row r="382" spans="1:41" s="79" customFormat="1" ht="26.25" customHeight="1" x14ac:dyDescent="0.2">
      <c r="A382" s="96"/>
      <c r="B382" s="565"/>
      <c r="C382" s="565"/>
      <c r="D382" s="588" t="s">
        <v>256</v>
      </c>
      <c r="E382" s="589"/>
      <c r="F382" s="98" t="s">
        <v>82</v>
      </c>
      <c r="G382" s="179">
        <v>0</v>
      </c>
      <c r="H382" s="32"/>
      <c r="I382" s="295"/>
      <c r="J382" s="300"/>
      <c r="K382" s="300"/>
      <c r="L382" s="300"/>
      <c r="M382" s="300"/>
      <c r="N382" s="300"/>
      <c r="O382" s="300"/>
      <c r="P382" s="300"/>
      <c r="Q382" s="300"/>
      <c r="R382" s="67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</row>
    <row r="383" spans="1:41" s="79" customFormat="1" ht="26.25" customHeight="1" x14ac:dyDescent="0.2">
      <c r="A383" s="96"/>
      <c r="B383" s="565"/>
      <c r="C383" s="565"/>
      <c r="D383" s="588" t="s">
        <v>257</v>
      </c>
      <c r="E383" s="589"/>
      <c r="F383" s="98" t="s">
        <v>82</v>
      </c>
      <c r="G383" s="179">
        <v>0</v>
      </c>
      <c r="H383" s="32"/>
      <c r="I383" s="295"/>
      <c r="J383" s="300"/>
      <c r="K383" s="300"/>
      <c r="L383" s="300"/>
      <c r="M383" s="300"/>
      <c r="N383" s="300"/>
      <c r="O383" s="300"/>
      <c r="P383" s="300"/>
      <c r="Q383" s="300"/>
      <c r="R383" s="67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</row>
    <row r="384" spans="1:41" s="79" customFormat="1" ht="26.25" customHeight="1" x14ac:dyDescent="0.2">
      <c r="A384" s="229"/>
      <c r="B384" s="565"/>
      <c r="C384" s="565"/>
      <c r="D384" s="588" t="s">
        <v>439</v>
      </c>
      <c r="E384" s="589"/>
      <c r="F384" s="98" t="s">
        <v>82</v>
      </c>
      <c r="G384" s="179">
        <v>0</v>
      </c>
      <c r="H384" s="32"/>
      <c r="I384" s="295"/>
      <c r="J384" s="300"/>
      <c r="K384" s="300"/>
      <c r="L384" s="300"/>
      <c r="M384" s="300"/>
      <c r="N384" s="300"/>
      <c r="O384" s="300"/>
      <c r="P384" s="300"/>
      <c r="Q384" s="300"/>
      <c r="R384" s="67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</row>
    <row r="385" spans="1:48" s="79" customFormat="1" ht="26.25" customHeight="1" x14ac:dyDescent="0.2">
      <c r="A385" s="96"/>
      <c r="B385" s="565"/>
      <c r="C385" s="565" t="s">
        <v>370</v>
      </c>
      <c r="D385" s="565" t="s">
        <v>173</v>
      </c>
      <c r="E385" s="565"/>
      <c r="F385" s="98" t="s">
        <v>82</v>
      </c>
      <c r="G385" s="179">
        <v>0</v>
      </c>
      <c r="H385" s="32"/>
      <c r="I385" s="295"/>
      <c r="J385" s="300"/>
      <c r="K385" s="300"/>
      <c r="L385" s="300"/>
      <c r="M385" s="300"/>
      <c r="N385" s="300"/>
      <c r="O385" s="300"/>
      <c r="P385" s="300"/>
      <c r="Q385" s="300"/>
      <c r="R385" s="67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</row>
    <row r="386" spans="1:48" s="79" customFormat="1" ht="26.25" customHeight="1" x14ac:dyDescent="0.2">
      <c r="A386" s="96"/>
      <c r="B386" s="565"/>
      <c r="C386" s="565"/>
      <c r="D386" s="565" t="s">
        <v>15</v>
      </c>
      <c r="E386" s="565"/>
      <c r="F386" s="98" t="s">
        <v>82</v>
      </c>
      <c r="G386" s="179">
        <v>0</v>
      </c>
      <c r="H386" s="32"/>
      <c r="I386" s="295"/>
      <c r="J386" s="300"/>
      <c r="K386" s="300"/>
      <c r="L386" s="300"/>
      <c r="M386" s="300"/>
      <c r="N386" s="300"/>
      <c r="O386" s="300"/>
      <c r="P386" s="67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</row>
    <row r="387" spans="1:48" s="79" customFormat="1" ht="26.25" customHeight="1" x14ac:dyDescent="0.2">
      <c r="A387" s="96"/>
      <c r="B387" s="565"/>
      <c r="C387" s="565"/>
      <c r="D387" s="565" t="s">
        <v>16</v>
      </c>
      <c r="E387" s="565"/>
      <c r="F387" s="98" t="s">
        <v>82</v>
      </c>
      <c r="G387" s="179">
        <v>0</v>
      </c>
      <c r="H387" s="32"/>
      <c r="I387" s="295"/>
      <c r="J387" s="300"/>
      <c r="K387" s="300"/>
      <c r="L387" s="300"/>
      <c r="M387" s="300"/>
      <c r="N387" s="300"/>
      <c r="O387" s="300"/>
      <c r="P387" s="295"/>
      <c r="Q387" s="92"/>
      <c r="R387" s="92"/>
      <c r="S387" s="92"/>
      <c r="T387" s="92"/>
      <c r="U387" s="9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</row>
    <row r="388" spans="1:48" s="79" customFormat="1" ht="26.25" customHeight="1" x14ac:dyDescent="0.2">
      <c r="A388" s="96"/>
      <c r="B388" s="565"/>
      <c r="C388" s="565"/>
      <c r="D388" s="588" t="s">
        <v>17</v>
      </c>
      <c r="E388" s="589"/>
      <c r="F388" s="98" t="s">
        <v>82</v>
      </c>
      <c r="G388" s="179">
        <v>0</v>
      </c>
      <c r="H388" s="32"/>
      <c r="I388" s="295"/>
      <c r="J388" s="300"/>
      <c r="K388" s="300"/>
      <c r="L388" s="300"/>
      <c r="M388" s="300"/>
      <c r="N388" s="300"/>
      <c r="O388" s="300"/>
      <c r="P388" s="295"/>
      <c r="Q388" s="92"/>
      <c r="R388" s="92"/>
      <c r="S388" s="92"/>
      <c r="T388" s="92"/>
      <c r="U388" s="9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</row>
    <row r="389" spans="1:48" s="79" customFormat="1" ht="26.25" customHeight="1" x14ac:dyDescent="0.2">
      <c r="A389" s="229"/>
      <c r="B389" s="565"/>
      <c r="C389" s="565"/>
      <c r="D389" s="588" t="s">
        <v>439</v>
      </c>
      <c r="E389" s="589"/>
      <c r="F389" s="98" t="s">
        <v>82</v>
      </c>
      <c r="G389" s="179">
        <v>0</v>
      </c>
      <c r="H389" s="32"/>
      <c r="I389" s="295"/>
      <c r="J389" s="300"/>
      <c r="K389" s="300"/>
      <c r="L389" s="300"/>
      <c r="M389" s="300"/>
      <c r="N389" s="300"/>
      <c r="O389" s="300"/>
      <c r="P389" s="295"/>
      <c r="Q389" s="92"/>
      <c r="R389" s="92"/>
      <c r="S389" s="92"/>
      <c r="T389" s="92"/>
      <c r="U389" s="9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</row>
    <row r="390" spans="1:48" s="79" customFormat="1" ht="26.25" customHeight="1" x14ac:dyDescent="0.2">
      <c r="A390" s="96"/>
      <c r="B390" s="565"/>
      <c r="C390" s="565" t="s">
        <v>254</v>
      </c>
      <c r="D390" s="588" t="s">
        <v>173</v>
      </c>
      <c r="E390" s="589"/>
      <c r="F390" s="98" t="s">
        <v>82</v>
      </c>
      <c r="G390" s="179">
        <v>0</v>
      </c>
      <c r="H390" s="32"/>
      <c r="I390" s="295"/>
      <c r="J390" s="300"/>
      <c r="K390" s="300"/>
      <c r="L390" s="300"/>
      <c r="M390" s="300"/>
      <c r="N390" s="300"/>
      <c r="O390" s="300"/>
      <c r="P390" s="295"/>
      <c r="Q390" s="92"/>
      <c r="R390" s="92"/>
      <c r="S390" s="92"/>
      <c r="T390" s="92"/>
      <c r="U390" s="9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</row>
    <row r="391" spans="1:48" s="79" customFormat="1" ht="26.25" customHeight="1" x14ac:dyDescent="0.2">
      <c r="A391" s="96"/>
      <c r="B391" s="565"/>
      <c r="C391" s="565"/>
      <c r="D391" s="588" t="s">
        <v>15</v>
      </c>
      <c r="E391" s="589"/>
      <c r="F391" s="98" t="s">
        <v>82</v>
      </c>
      <c r="G391" s="179">
        <v>0</v>
      </c>
      <c r="H391" s="32"/>
      <c r="I391" s="295"/>
      <c r="J391" s="300"/>
      <c r="K391" s="300"/>
      <c r="L391" s="300"/>
      <c r="M391" s="300"/>
      <c r="N391" s="300"/>
      <c r="O391" s="300"/>
      <c r="P391" s="295"/>
      <c r="Q391" s="92"/>
      <c r="R391" s="92"/>
      <c r="S391" s="92"/>
      <c r="T391" s="92"/>
      <c r="U391" s="9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</row>
    <row r="392" spans="1:48" s="79" customFormat="1" ht="26.25" customHeight="1" x14ac:dyDescent="0.2">
      <c r="A392" s="96"/>
      <c r="B392" s="565"/>
      <c r="C392" s="565"/>
      <c r="D392" s="588" t="s">
        <v>16</v>
      </c>
      <c r="E392" s="589"/>
      <c r="F392" s="98" t="s">
        <v>82</v>
      </c>
      <c r="G392" s="179">
        <v>0</v>
      </c>
      <c r="H392" s="32"/>
      <c r="I392" s="295"/>
      <c r="J392" s="300"/>
      <c r="K392" s="300"/>
      <c r="L392" s="300"/>
      <c r="M392" s="300"/>
      <c r="N392" s="300"/>
      <c r="O392" s="300"/>
      <c r="P392" s="295"/>
      <c r="Q392" s="92"/>
      <c r="R392" s="92"/>
      <c r="S392" s="92"/>
      <c r="T392" s="92"/>
      <c r="U392" s="9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</row>
    <row r="393" spans="1:48" s="79" customFormat="1" ht="26.25" customHeight="1" x14ac:dyDescent="0.2">
      <c r="A393" s="96"/>
      <c r="B393" s="565"/>
      <c r="C393" s="565"/>
      <c r="D393" s="588" t="s">
        <v>17</v>
      </c>
      <c r="E393" s="589"/>
      <c r="F393" s="98" t="s">
        <v>82</v>
      </c>
      <c r="G393" s="179">
        <v>0</v>
      </c>
      <c r="H393" s="32"/>
      <c r="I393" s="295"/>
      <c r="J393" s="300"/>
      <c r="K393" s="300"/>
      <c r="L393" s="300"/>
      <c r="M393" s="300"/>
      <c r="N393" s="300"/>
      <c r="O393" s="300"/>
      <c r="P393" s="295"/>
      <c r="Q393" s="92"/>
      <c r="R393" s="92"/>
      <c r="S393" s="92"/>
      <c r="T393" s="92"/>
      <c r="U393" s="9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</row>
    <row r="394" spans="1:48" s="79" customFormat="1" ht="26.25" customHeight="1" x14ac:dyDescent="0.2">
      <c r="A394" s="229"/>
      <c r="B394" s="565"/>
      <c r="C394" s="565"/>
      <c r="D394" s="588" t="s">
        <v>439</v>
      </c>
      <c r="E394" s="589"/>
      <c r="F394" s="98" t="s">
        <v>82</v>
      </c>
      <c r="G394" s="179">
        <v>0</v>
      </c>
      <c r="H394" s="32"/>
      <c r="I394" s="295"/>
      <c r="J394" s="300"/>
      <c r="K394" s="300"/>
      <c r="L394" s="300"/>
      <c r="M394" s="300"/>
      <c r="N394" s="300"/>
      <c r="O394" s="300"/>
      <c r="P394" s="295"/>
      <c r="Q394" s="92"/>
      <c r="R394" s="92"/>
      <c r="S394" s="92"/>
      <c r="T394" s="92"/>
      <c r="U394" s="9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</row>
    <row r="395" spans="1:48" s="79" customFormat="1" ht="26.25" customHeight="1" x14ac:dyDescent="0.2">
      <c r="A395" s="153"/>
      <c r="B395" s="153"/>
      <c r="C395" s="153"/>
      <c r="D395" s="153"/>
      <c r="E395" s="153"/>
      <c r="F395" s="153"/>
      <c r="G395" s="210"/>
      <c r="H395" s="32"/>
      <c r="I395" s="268"/>
      <c r="J395" s="268"/>
      <c r="K395" s="268"/>
      <c r="L395" s="295"/>
      <c r="M395" s="295"/>
      <c r="N395" s="295"/>
      <c r="O395" s="295"/>
      <c r="P395" s="295"/>
      <c r="Q395" s="295"/>
      <c r="R395" s="295"/>
      <c r="S395" s="92"/>
      <c r="T395" s="92"/>
      <c r="U395" s="92"/>
      <c r="V395" s="92"/>
      <c r="W395" s="9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</row>
    <row r="396" spans="1:48" s="79" customFormat="1" ht="26.25" customHeight="1" x14ac:dyDescent="0.2">
      <c r="A396" s="153"/>
      <c r="B396" s="153"/>
      <c r="C396" s="153"/>
      <c r="D396" s="153"/>
      <c r="E396" s="153"/>
      <c r="F396" s="153"/>
      <c r="G396" s="210"/>
      <c r="H396" s="32"/>
      <c r="I396" s="268"/>
      <c r="J396" s="268"/>
      <c r="K396" s="268"/>
      <c r="L396" s="295"/>
      <c r="M396" s="295"/>
      <c r="N396" s="295"/>
      <c r="O396" s="295"/>
      <c r="P396" s="295"/>
      <c r="Q396" s="295"/>
      <c r="R396" s="295"/>
      <c r="S396" s="92"/>
      <c r="T396" s="92"/>
      <c r="U396" s="92"/>
      <c r="V396" s="92"/>
      <c r="W396" s="9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</row>
    <row r="397" spans="1:48" s="79" customFormat="1" ht="26.25" customHeight="1" x14ac:dyDescent="0.2">
      <c r="A397" s="96"/>
      <c r="B397" s="585" t="s">
        <v>372</v>
      </c>
      <c r="C397" s="585" t="s">
        <v>265</v>
      </c>
      <c r="D397" s="585"/>
      <c r="E397" s="585"/>
      <c r="F397" s="98" t="s">
        <v>234</v>
      </c>
      <c r="G397" s="179">
        <v>0</v>
      </c>
      <c r="H397" s="32"/>
      <c r="I397" s="268"/>
      <c r="J397" s="268"/>
      <c r="K397" s="295"/>
      <c r="L397" s="295"/>
      <c r="M397" s="295"/>
      <c r="N397" s="295"/>
      <c r="O397" s="295"/>
      <c r="P397" s="295"/>
      <c r="Q397" s="295"/>
      <c r="R397" s="295"/>
      <c r="S397" s="92"/>
      <c r="T397" s="92"/>
      <c r="U397" s="92"/>
      <c r="V397" s="92"/>
      <c r="W397" s="9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</row>
    <row r="398" spans="1:48" s="79" customFormat="1" ht="26.25" customHeight="1" x14ac:dyDescent="0.2">
      <c r="A398" s="96"/>
      <c r="B398" s="585"/>
      <c r="C398" s="585" t="s">
        <v>266</v>
      </c>
      <c r="D398" s="585"/>
      <c r="E398" s="585"/>
      <c r="F398" s="98" t="s">
        <v>234</v>
      </c>
      <c r="G398" s="179">
        <v>0</v>
      </c>
      <c r="H398" s="32"/>
      <c r="I398" s="268"/>
      <c r="J398" s="268"/>
      <c r="K398" s="268"/>
      <c r="L398" s="295"/>
      <c r="M398" s="295"/>
      <c r="N398" s="295"/>
      <c r="O398" s="295"/>
      <c r="P398" s="295"/>
      <c r="Q398" s="295"/>
      <c r="R398" s="295"/>
      <c r="S398" s="92"/>
      <c r="T398" s="92"/>
      <c r="U398" s="92"/>
      <c r="V398" s="92"/>
      <c r="W398" s="9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</row>
    <row r="399" spans="1:48" s="79" customFormat="1" ht="26.25" customHeight="1" x14ac:dyDescent="0.2">
      <c r="A399" s="96"/>
      <c r="B399" s="585"/>
      <c r="C399" s="585" t="s">
        <v>267</v>
      </c>
      <c r="D399" s="585"/>
      <c r="E399" s="585"/>
      <c r="F399" s="98" t="s">
        <v>234</v>
      </c>
      <c r="G399" s="179">
        <v>0</v>
      </c>
      <c r="H399" s="32"/>
      <c r="I399" s="268"/>
      <c r="J399" s="268"/>
      <c r="K399" s="268"/>
      <c r="L399" s="295"/>
      <c r="M399" s="295"/>
      <c r="N399" s="295"/>
      <c r="O399" s="295"/>
      <c r="P399" s="295"/>
      <c r="Q399" s="295"/>
      <c r="R399" s="295"/>
      <c r="S399" s="92"/>
      <c r="T399" s="92"/>
      <c r="U399" s="92"/>
      <c r="V399" s="92"/>
      <c r="W399" s="9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</row>
    <row r="400" spans="1:48" s="79" customFormat="1" ht="26.25" customHeight="1" x14ac:dyDescent="0.2">
      <c r="A400" s="153"/>
      <c r="B400" s="585"/>
      <c r="C400" s="585" t="s">
        <v>277</v>
      </c>
      <c r="D400" s="585"/>
      <c r="E400" s="585"/>
      <c r="F400" s="98" t="s">
        <v>234</v>
      </c>
      <c r="G400" s="179">
        <v>0</v>
      </c>
      <c r="H400" s="32"/>
      <c r="I400" s="268"/>
      <c r="J400" s="268"/>
      <c r="K400" s="268"/>
      <c r="L400" s="295"/>
      <c r="M400" s="295"/>
      <c r="N400" s="295"/>
      <c r="O400" s="295"/>
      <c r="P400" s="295"/>
      <c r="Q400" s="295"/>
      <c r="R400" s="295"/>
      <c r="S400" s="92"/>
      <c r="T400" s="92"/>
      <c r="U400" s="92"/>
      <c r="V400" s="92"/>
      <c r="W400" s="9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</row>
    <row r="401" spans="1:48" s="79" customFormat="1" ht="26.25" customHeight="1" x14ac:dyDescent="0.2">
      <c r="A401" s="153"/>
      <c r="B401" s="585"/>
      <c r="C401" s="585" t="s">
        <v>354</v>
      </c>
      <c r="D401" s="585" t="s">
        <v>268</v>
      </c>
      <c r="E401" s="585"/>
      <c r="F401" s="98" t="s">
        <v>234</v>
      </c>
      <c r="G401" s="179">
        <v>0</v>
      </c>
      <c r="H401" s="32"/>
      <c r="I401" s="268"/>
      <c r="J401" s="268"/>
      <c r="K401" s="268"/>
      <c r="L401" s="295"/>
      <c r="M401" s="295"/>
      <c r="N401" s="295"/>
      <c r="O401" s="295"/>
      <c r="P401" s="295"/>
      <c r="Q401" s="295"/>
      <c r="R401" s="295"/>
      <c r="S401" s="92"/>
      <c r="T401" s="92"/>
      <c r="U401" s="92"/>
      <c r="V401" s="92"/>
      <c r="W401" s="9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</row>
    <row r="402" spans="1:48" s="79" customFormat="1" ht="26.25" customHeight="1" x14ac:dyDescent="0.2">
      <c r="A402" s="153"/>
      <c r="B402" s="585"/>
      <c r="C402" s="585"/>
      <c r="D402" s="585" t="s">
        <v>269</v>
      </c>
      <c r="E402" s="585"/>
      <c r="F402" s="98" t="s">
        <v>234</v>
      </c>
      <c r="G402" s="179">
        <v>0</v>
      </c>
      <c r="H402" s="32"/>
      <c r="I402" s="268"/>
      <c r="J402" s="268"/>
      <c r="K402" s="268"/>
      <c r="L402" s="295"/>
      <c r="M402" s="295"/>
      <c r="N402" s="295"/>
      <c r="O402" s="295"/>
      <c r="P402" s="295"/>
      <c r="Q402" s="295"/>
      <c r="R402" s="295"/>
      <c r="S402" s="92"/>
      <c r="T402" s="92"/>
      <c r="U402" s="92"/>
      <c r="V402" s="92"/>
      <c r="W402" s="9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</row>
    <row r="403" spans="1:48" s="79" customFormat="1" ht="26.25" customHeight="1" x14ac:dyDescent="0.2">
      <c r="A403" s="153"/>
      <c r="B403" s="585"/>
      <c r="C403" s="585"/>
      <c r="D403" s="585" t="s">
        <v>270</v>
      </c>
      <c r="E403" s="585"/>
      <c r="F403" s="98" t="s">
        <v>234</v>
      </c>
      <c r="G403" s="179">
        <v>0</v>
      </c>
      <c r="H403" s="32"/>
      <c r="I403" s="268"/>
      <c r="J403" s="268"/>
      <c r="K403" s="268"/>
      <c r="L403" s="295"/>
      <c r="M403" s="295"/>
      <c r="N403" s="295"/>
      <c r="O403" s="295"/>
      <c r="P403" s="295"/>
      <c r="Q403" s="295"/>
      <c r="R403" s="295"/>
      <c r="S403" s="92"/>
      <c r="T403" s="92"/>
      <c r="U403" s="92"/>
      <c r="V403" s="92"/>
      <c r="W403" s="9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</row>
    <row r="404" spans="1:48" s="79" customFormat="1" ht="26.25" customHeight="1" x14ac:dyDescent="0.2">
      <c r="A404" s="96"/>
      <c r="B404" s="585"/>
      <c r="C404" s="585"/>
      <c r="D404" s="585" t="s">
        <v>271</v>
      </c>
      <c r="E404" s="585"/>
      <c r="F404" s="98" t="s">
        <v>234</v>
      </c>
      <c r="G404" s="179">
        <v>0</v>
      </c>
      <c r="H404" s="32"/>
      <c r="I404" s="268"/>
      <c r="J404" s="268"/>
      <c r="K404" s="268"/>
      <c r="L404" s="295"/>
      <c r="M404" s="295"/>
      <c r="N404" s="295"/>
      <c r="O404" s="295"/>
      <c r="P404" s="295"/>
      <c r="Q404" s="295"/>
      <c r="R404" s="295"/>
      <c r="S404" s="92"/>
      <c r="T404" s="92"/>
      <c r="U404" s="92"/>
      <c r="V404" s="92"/>
      <c r="W404" s="9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</row>
    <row r="405" spans="1:48" s="79" customFormat="1" ht="26.25" customHeight="1" x14ac:dyDescent="0.2">
      <c r="A405" s="96"/>
      <c r="B405" s="585"/>
      <c r="C405" s="585"/>
      <c r="D405" s="585" t="s">
        <v>272</v>
      </c>
      <c r="E405" s="585"/>
      <c r="F405" s="207" t="s">
        <v>234</v>
      </c>
      <c r="G405" s="215">
        <v>0</v>
      </c>
      <c r="H405" s="32"/>
      <c r="I405" s="268"/>
      <c r="J405" s="268"/>
      <c r="K405" s="268"/>
      <c r="L405" s="295"/>
      <c r="M405" s="295"/>
      <c r="N405" s="295"/>
      <c r="O405" s="295"/>
      <c r="P405" s="295"/>
      <c r="Q405" s="295"/>
      <c r="R405" s="295"/>
      <c r="S405" s="92"/>
      <c r="T405" s="92"/>
      <c r="U405" s="92"/>
      <c r="V405" s="92"/>
      <c r="W405" s="9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</row>
    <row r="406" spans="1:48" s="79" customFormat="1" ht="26.25" customHeight="1" x14ac:dyDescent="0.2">
      <c r="A406" s="124"/>
      <c r="B406" s="124"/>
      <c r="C406" s="124"/>
      <c r="D406" s="124"/>
      <c r="E406" s="124"/>
      <c r="F406" s="124"/>
      <c r="G406" s="216"/>
      <c r="H406" s="124"/>
      <c r="I406" s="268"/>
      <c r="J406" s="268"/>
      <c r="K406" s="268"/>
      <c r="L406" s="268"/>
      <c r="M406" s="268"/>
      <c r="N406" s="268"/>
      <c r="O406" s="295"/>
      <c r="P406" s="295"/>
      <c r="Q406" s="295"/>
      <c r="R406" s="295"/>
      <c r="S406" s="92"/>
      <c r="T406" s="92"/>
      <c r="U406" s="92"/>
      <c r="V406" s="92"/>
      <c r="W406" s="9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</row>
    <row r="407" spans="1:48" s="79" customFormat="1" ht="26.25" customHeight="1" x14ac:dyDescent="0.2">
      <c r="A407" s="124"/>
      <c r="B407" s="585" t="s">
        <v>373</v>
      </c>
      <c r="C407" s="596" t="s">
        <v>229</v>
      </c>
      <c r="D407" s="596"/>
      <c r="E407" s="596"/>
      <c r="F407" s="98" t="s">
        <v>234</v>
      </c>
      <c r="G407" s="179">
        <v>0</v>
      </c>
      <c r="H407" s="124"/>
      <c r="I407" s="268"/>
      <c r="J407" s="268"/>
      <c r="K407" s="268"/>
      <c r="L407" s="268"/>
      <c r="M407" s="268"/>
      <c r="N407" s="268"/>
      <c r="O407" s="295"/>
      <c r="P407" s="295"/>
      <c r="Q407" s="295"/>
      <c r="R407" s="295"/>
      <c r="S407" s="92"/>
      <c r="T407" s="92"/>
      <c r="U407" s="92"/>
      <c r="V407" s="92"/>
      <c r="W407" s="9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</row>
    <row r="408" spans="1:48" s="79" customFormat="1" ht="26.25" customHeight="1" x14ac:dyDescent="0.2">
      <c r="A408" s="124"/>
      <c r="B408" s="585"/>
      <c r="C408" s="596" t="s">
        <v>289</v>
      </c>
      <c r="D408" s="596"/>
      <c r="E408" s="596"/>
      <c r="F408" s="98" t="s">
        <v>234</v>
      </c>
      <c r="G408" s="179">
        <v>0</v>
      </c>
      <c r="H408" s="124"/>
      <c r="I408" s="268"/>
      <c r="J408" s="268"/>
      <c r="K408" s="268"/>
      <c r="L408" s="268"/>
      <c r="M408" s="268"/>
      <c r="N408" s="268"/>
      <c r="O408" s="295"/>
      <c r="P408" s="295"/>
      <c r="Q408" s="295"/>
      <c r="R408" s="295"/>
      <c r="S408" s="92"/>
      <c r="T408" s="92"/>
      <c r="U408" s="92"/>
      <c r="V408" s="92"/>
      <c r="W408" s="9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</row>
    <row r="409" spans="1:48" s="79" customFormat="1" ht="26.25" customHeight="1" x14ac:dyDescent="0.2">
      <c r="A409" s="124"/>
      <c r="B409" s="124"/>
      <c r="C409" s="124"/>
      <c r="D409" s="124"/>
      <c r="E409" s="124"/>
      <c r="F409" s="124"/>
      <c r="G409" s="216"/>
      <c r="H409" s="124"/>
      <c r="I409" s="268"/>
      <c r="J409" s="268"/>
      <c r="K409" s="268"/>
      <c r="L409" s="268"/>
      <c r="M409" s="268"/>
      <c r="N409" s="268"/>
      <c r="O409" s="295"/>
      <c r="P409" s="295"/>
      <c r="Q409" s="295"/>
      <c r="R409" s="295"/>
      <c r="S409" s="92"/>
      <c r="T409" s="92"/>
      <c r="U409" s="92"/>
      <c r="V409" s="92"/>
      <c r="W409" s="9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</row>
    <row r="410" spans="1:48" s="36" customFormat="1" ht="26.25" customHeight="1" x14ac:dyDescent="0.2">
      <c r="A410" s="87"/>
      <c r="B410" s="84" t="s">
        <v>391</v>
      </c>
      <c r="C410" s="77"/>
      <c r="G410" s="43"/>
      <c r="I410" s="295"/>
      <c r="J410" s="295"/>
      <c r="K410" s="268"/>
      <c r="L410" s="268"/>
      <c r="M410" s="268"/>
      <c r="N410" s="268"/>
      <c r="O410" s="295"/>
      <c r="P410" s="295"/>
      <c r="Q410" s="295"/>
      <c r="R410" s="295"/>
      <c r="S410" s="92"/>
      <c r="T410" s="92"/>
      <c r="U410" s="92"/>
      <c r="V410" s="92"/>
      <c r="W410" s="92"/>
      <c r="AN410" s="32"/>
    </row>
    <row r="411" spans="1:48" s="79" customFormat="1" ht="26.25" customHeight="1" x14ac:dyDescent="0.2">
      <c r="A411" s="124"/>
      <c r="B411" s="124"/>
      <c r="C411" s="124"/>
      <c r="D411" s="124"/>
      <c r="E411" s="124"/>
      <c r="F411" s="124"/>
      <c r="G411" s="216"/>
      <c r="H411" s="124"/>
      <c r="I411" s="268"/>
      <c r="J411" s="268"/>
      <c r="K411" s="268"/>
      <c r="L411" s="268"/>
      <c r="M411" s="268"/>
      <c r="N411" s="268"/>
      <c r="O411" s="295"/>
      <c r="P411" s="295"/>
      <c r="Q411" s="295"/>
      <c r="R411" s="295"/>
      <c r="S411" s="92"/>
      <c r="T411" s="92"/>
      <c r="U411" s="92"/>
      <c r="V411" s="92"/>
      <c r="W411" s="9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</row>
    <row r="412" spans="1:48" s="79" customFormat="1" ht="26.25" customHeight="1" x14ac:dyDescent="0.2">
      <c r="A412" s="96"/>
      <c r="B412" s="585" t="s">
        <v>374</v>
      </c>
      <c r="C412" s="565" t="s">
        <v>216</v>
      </c>
      <c r="D412" s="588" t="s">
        <v>192</v>
      </c>
      <c r="E412" s="589"/>
      <c r="F412" s="98" t="s">
        <v>79</v>
      </c>
      <c r="G412" s="179">
        <v>0</v>
      </c>
      <c r="H412" s="126"/>
      <c r="I412" s="268"/>
      <c r="J412" s="268"/>
      <c r="K412" s="268"/>
      <c r="L412" s="268"/>
      <c r="M412" s="268"/>
      <c r="N412" s="268"/>
      <c r="O412" s="295"/>
      <c r="P412" s="295"/>
      <c r="Q412" s="295"/>
      <c r="R412" s="295"/>
      <c r="S412" s="92"/>
      <c r="T412" s="92"/>
      <c r="U412" s="92"/>
      <c r="V412" s="92"/>
      <c r="W412" s="9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</row>
    <row r="413" spans="1:48" s="79" customFormat="1" ht="26.25" customHeight="1" x14ac:dyDescent="0.2">
      <c r="A413" s="96"/>
      <c r="B413" s="585"/>
      <c r="C413" s="565"/>
      <c r="D413" s="588" t="s">
        <v>193</v>
      </c>
      <c r="E413" s="589"/>
      <c r="F413" s="98" t="s">
        <v>79</v>
      </c>
      <c r="G413" s="179">
        <v>0</v>
      </c>
      <c r="H413" s="126"/>
      <c r="I413" s="268"/>
      <c r="J413" s="268"/>
      <c r="K413" s="268"/>
      <c r="L413" s="268"/>
      <c r="M413" s="268"/>
      <c r="N413" s="268"/>
      <c r="O413" s="295"/>
      <c r="P413" s="295"/>
      <c r="Q413" s="295"/>
      <c r="R413" s="295"/>
      <c r="S413" s="92"/>
      <c r="T413" s="92"/>
      <c r="U413" s="92"/>
      <c r="V413" s="92"/>
      <c r="W413" s="9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</row>
    <row r="414" spans="1:48" s="79" customFormat="1" ht="26.25" customHeight="1" x14ac:dyDescent="0.2">
      <c r="A414" s="96"/>
      <c r="B414" s="585"/>
      <c r="C414" s="565"/>
      <c r="D414" s="588" t="s">
        <v>375</v>
      </c>
      <c r="E414" s="589"/>
      <c r="F414" s="98" t="s">
        <v>79</v>
      </c>
      <c r="G414" s="179">
        <v>0</v>
      </c>
      <c r="H414" s="126"/>
      <c r="I414" s="268"/>
      <c r="J414" s="268"/>
      <c r="K414" s="268"/>
      <c r="L414" s="268"/>
      <c r="M414" s="268"/>
      <c r="N414" s="268"/>
      <c r="O414" s="295"/>
      <c r="P414" s="295"/>
      <c r="Q414" s="295"/>
      <c r="R414" s="295"/>
      <c r="S414" s="92"/>
      <c r="T414" s="92"/>
      <c r="U414" s="92"/>
      <c r="V414" s="92"/>
      <c r="W414" s="9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</row>
    <row r="415" spans="1:48" s="79" customFormat="1" ht="26.25" customHeight="1" x14ac:dyDescent="0.2">
      <c r="A415" s="96"/>
      <c r="B415" s="585"/>
      <c r="C415" s="565"/>
      <c r="D415" s="588" t="s">
        <v>194</v>
      </c>
      <c r="E415" s="589"/>
      <c r="F415" s="98" t="s">
        <v>79</v>
      </c>
      <c r="G415" s="179">
        <v>0</v>
      </c>
      <c r="H415" s="126"/>
      <c r="I415" s="268"/>
      <c r="J415" s="268"/>
      <c r="K415" s="268"/>
      <c r="L415" s="268"/>
      <c r="M415" s="268"/>
      <c r="N415" s="268"/>
      <c r="O415" s="295"/>
      <c r="P415" s="295"/>
      <c r="Q415" s="295"/>
      <c r="R415" s="295"/>
      <c r="S415" s="92"/>
      <c r="T415" s="92"/>
      <c r="U415" s="92"/>
      <c r="V415" s="92"/>
      <c r="W415" s="9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</row>
    <row r="416" spans="1:48" s="79" customFormat="1" ht="26.25" customHeight="1" x14ac:dyDescent="0.2">
      <c r="A416" s="96"/>
      <c r="B416" s="585"/>
      <c r="C416" s="565" t="s">
        <v>195</v>
      </c>
      <c r="D416" s="588" t="s">
        <v>196</v>
      </c>
      <c r="E416" s="589"/>
      <c r="F416" s="98" t="s">
        <v>79</v>
      </c>
      <c r="G416" s="179">
        <v>0</v>
      </c>
      <c r="H416" s="126"/>
      <c r="I416" s="268"/>
      <c r="J416" s="268"/>
      <c r="K416" s="268"/>
      <c r="L416" s="268"/>
      <c r="M416" s="268"/>
      <c r="N416" s="268"/>
      <c r="O416" s="295"/>
      <c r="P416" s="295"/>
      <c r="Q416" s="295"/>
      <c r="R416" s="295"/>
      <c r="S416" s="92"/>
      <c r="T416" s="92"/>
      <c r="U416" s="92"/>
      <c r="V416" s="92"/>
      <c r="W416" s="9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</row>
    <row r="417" spans="1:48" s="79" customFormat="1" ht="26.25" customHeight="1" x14ac:dyDescent="0.2">
      <c r="A417" s="96"/>
      <c r="B417" s="585"/>
      <c r="C417" s="565"/>
      <c r="D417" s="588" t="s">
        <v>197</v>
      </c>
      <c r="E417" s="589"/>
      <c r="F417" s="98" t="s">
        <v>79</v>
      </c>
      <c r="G417" s="179">
        <v>0</v>
      </c>
      <c r="H417" s="126"/>
      <c r="I417" s="268"/>
      <c r="J417" s="268"/>
      <c r="K417" s="268"/>
      <c r="L417" s="268"/>
      <c r="M417" s="268"/>
      <c r="N417" s="268"/>
      <c r="O417" s="295"/>
      <c r="P417" s="295"/>
      <c r="Q417" s="295"/>
      <c r="R417" s="295"/>
      <c r="S417" s="92"/>
      <c r="T417" s="92"/>
      <c r="U417" s="92"/>
      <c r="V417" s="92"/>
      <c r="W417" s="9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</row>
    <row r="418" spans="1:48" s="79" customFormat="1" ht="26.25" customHeight="1" x14ac:dyDescent="0.2">
      <c r="A418" s="96"/>
      <c r="B418" s="585"/>
      <c r="C418" s="565"/>
      <c r="D418" s="588" t="s">
        <v>198</v>
      </c>
      <c r="E418" s="589"/>
      <c r="F418" s="98" t="s">
        <v>79</v>
      </c>
      <c r="G418" s="179">
        <v>0</v>
      </c>
      <c r="H418" s="126"/>
      <c r="I418" s="268"/>
      <c r="J418" s="268"/>
      <c r="K418" s="268"/>
      <c r="L418" s="268"/>
      <c r="M418" s="268"/>
      <c r="N418" s="268"/>
      <c r="O418" s="295"/>
      <c r="P418" s="295"/>
      <c r="Q418" s="295"/>
      <c r="R418" s="295"/>
      <c r="S418" s="92"/>
      <c r="T418" s="92"/>
      <c r="U418" s="92"/>
      <c r="V418" s="92"/>
      <c r="W418" s="9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</row>
    <row r="419" spans="1:48" s="79" customFormat="1" ht="26.25" customHeight="1" x14ac:dyDescent="0.2">
      <c r="A419" s="96"/>
      <c r="B419" s="585"/>
      <c r="C419" s="565"/>
      <c r="D419" s="588" t="s">
        <v>199</v>
      </c>
      <c r="E419" s="589"/>
      <c r="F419" s="98" t="s">
        <v>79</v>
      </c>
      <c r="G419" s="179">
        <v>0</v>
      </c>
      <c r="H419" s="126"/>
      <c r="I419" s="268"/>
      <c r="J419" s="268"/>
      <c r="K419" s="268"/>
      <c r="L419" s="268"/>
      <c r="M419" s="268"/>
      <c r="N419" s="268"/>
      <c r="O419" s="295"/>
      <c r="P419" s="295"/>
      <c r="Q419" s="295"/>
      <c r="R419" s="295"/>
      <c r="S419" s="92"/>
      <c r="T419" s="92"/>
      <c r="U419" s="92"/>
      <c r="V419" s="92"/>
      <c r="W419" s="9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</row>
    <row r="420" spans="1:48" s="79" customFormat="1" ht="26.25" customHeight="1" x14ac:dyDescent="0.2">
      <c r="A420" s="96"/>
      <c r="B420" s="585"/>
      <c r="C420" s="565"/>
      <c r="D420" s="588" t="s">
        <v>200</v>
      </c>
      <c r="E420" s="589"/>
      <c r="F420" s="98" t="s">
        <v>79</v>
      </c>
      <c r="G420" s="179">
        <v>0</v>
      </c>
      <c r="H420" s="126"/>
      <c r="I420" s="268"/>
      <c r="J420" s="268"/>
      <c r="K420" s="268"/>
      <c r="L420" s="268"/>
      <c r="M420" s="268"/>
      <c r="N420" s="268"/>
      <c r="O420" s="295"/>
      <c r="P420" s="295"/>
      <c r="Q420" s="295"/>
      <c r="R420" s="295"/>
      <c r="S420" s="92"/>
      <c r="T420" s="92"/>
      <c r="U420" s="92"/>
      <c r="V420" s="92"/>
      <c r="W420" s="9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</row>
    <row r="421" spans="1:48" s="79" customFormat="1" ht="26.25" customHeight="1" x14ac:dyDescent="0.2">
      <c r="A421" s="96"/>
      <c r="B421" s="585"/>
      <c r="C421" s="565"/>
      <c r="D421" s="588" t="s">
        <v>201</v>
      </c>
      <c r="E421" s="589"/>
      <c r="F421" s="98" t="s">
        <v>79</v>
      </c>
      <c r="G421" s="179">
        <v>0</v>
      </c>
      <c r="H421" s="126"/>
      <c r="I421" s="268"/>
      <c r="J421" s="268"/>
      <c r="K421" s="268"/>
      <c r="L421" s="268"/>
      <c r="M421" s="268"/>
      <c r="N421" s="268"/>
      <c r="O421" s="295"/>
      <c r="P421" s="295"/>
      <c r="Q421" s="295"/>
      <c r="R421" s="295"/>
      <c r="S421" s="92"/>
      <c r="T421" s="92"/>
      <c r="U421" s="92"/>
      <c r="V421" s="92"/>
      <c r="W421" s="9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</row>
    <row r="422" spans="1:48" s="79" customFormat="1" ht="26.25" customHeight="1" x14ac:dyDescent="0.2">
      <c r="A422" s="96"/>
      <c r="B422" s="585"/>
      <c r="C422" s="565"/>
      <c r="D422" s="588" t="s">
        <v>202</v>
      </c>
      <c r="E422" s="589"/>
      <c r="F422" s="98" t="s">
        <v>79</v>
      </c>
      <c r="G422" s="179">
        <v>0</v>
      </c>
      <c r="H422" s="126"/>
      <c r="I422" s="268"/>
      <c r="J422" s="268"/>
      <c r="K422" s="268"/>
      <c r="L422" s="268"/>
      <c r="M422" s="268"/>
      <c r="N422" s="268"/>
      <c r="O422" s="295"/>
      <c r="P422" s="295"/>
      <c r="Q422" s="295"/>
      <c r="R422" s="295"/>
      <c r="S422" s="92"/>
      <c r="T422" s="92"/>
      <c r="U422" s="92"/>
      <c r="V422" s="92"/>
      <c r="W422" s="9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</row>
    <row r="423" spans="1:48" s="79" customFormat="1" ht="26.25" customHeight="1" x14ac:dyDescent="0.2">
      <c r="A423" s="96"/>
      <c r="B423" s="585"/>
      <c r="C423" s="565"/>
      <c r="D423" s="588" t="s">
        <v>203</v>
      </c>
      <c r="E423" s="589"/>
      <c r="F423" s="98" t="s">
        <v>79</v>
      </c>
      <c r="G423" s="179">
        <v>0</v>
      </c>
      <c r="H423" s="126"/>
      <c r="I423" s="268"/>
      <c r="J423" s="268"/>
      <c r="K423" s="268"/>
      <c r="L423" s="268"/>
      <c r="M423" s="268"/>
      <c r="N423" s="268"/>
      <c r="O423" s="295"/>
      <c r="P423" s="295"/>
      <c r="Q423" s="295"/>
      <c r="R423" s="295"/>
      <c r="S423" s="92"/>
      <c r="T423" s="92"/>
      <c r="U423" s="92"/>
      <c r="V423" s="92"/>
      <c r="W423" s="9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</row>
    <row r="424" spans="1:48" s="79" customFormat="1" ht="26.25" customHeight="1" x14ac:dyDescent="0.2">
      <c r="A424" s="96"/>
      <c r="B424" s="585"/>
      <c r="C424" s="565"/>
      <c r="D424" s="588" t="s">
        <v>204</v>
      </c>
      <c r="E424" s="589"/>
      <c r="F424" s="98" t="s">
        <v>79</v>
      </c>
      <c r="G424" s="179">
        <v>0</v>
      </c>
      <c r="H424" s="126"/>
      <c r="I424" s="268"/>
      <c r="J424" s="268"/>
      <c r="K424" s="268"/>
      <c r="L424" s="268"/>
      <c r="M424" s="268"/>
      <c r="N424" s="268"/>
      <c r="O424" s="295"/>
      <c r="P424" s="295"/>
      <c r="Q424" s="295"/>
      <c r="R424" s="295"/>
      <c r="S424" s="92"/>
      <c r="T424" s="92"/>
      <c r="U424" s="92"/>
      <c r="V424" s="92"/>
      <c r="W424" s="9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</row>
    <row r="425" spans="1:48" s="79" customFormat="1" ht="26.25" customHeight="1" x14ac:dyDescent="0.2">
      <c r="A425" s="96"/>
      <c r="B425" s="585"/>
      <c r="C425" s="565" t="s">
        <v>205</v>
      </c>
      <c r="D425" s="588" t="s">
        <v>206</v>
      </c>
      <c r="E425" s="589"/>
      <c r="F425" s="98" t="s">
        <v>79</v>
      </c>
      <c r="G425" s="179">
        <v>0</v>
      </c>
      <c r="H425" s="126"/>
      <c r="I425" s="268"/>
      <c r="J425" s="268"/>
      <c r="K425" s="268"/>
      <c r="L425" s="268"/>
      <c r="M425" s="268"/>
      <c r="N425" s="268"/>
      <c r="O425" s="295"/>
      <c r="P425" s="295"/>
      <c r="Q425" s="295"/>
      <c r="R425" s="295"/>
      <c r="S425" s="92"/>
      <c r="T425" s="92"/>
      <c r="U425" s="92"/>
      <c r="V425" s="92"/>
      <c r="W425" s="9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</row>
    <row r="426" spans="1:48" s="79" customFormat="1" ht="26.25" customHeight="1" x14ac:dyDescent="0.2">
      <c r="A426" s="96"/>
      <c r="B426" s="585"/>
      <c r="C426" s="565"/>
      <c r="D426" s="588" t="s">
        <v>207</v>
      </c>
      <c r="E426" s="589"/>
      <c r="F426" s="98" t="s">
        <v>79</v>
      </c>
      <c r="G426" s="179">
        <v>0</v>
      </c>
      <c r="H426" s="126"/>
      <c r="I426" s="268"/>
      <c r="J426" s="268"/>
      <c r="K426" s="268"/>
      <c r="L426" s="268"/>
      <c r="M426" s="268"/>
      <c r="N426" s="268"/>
      <c r="O426" s="295"/>
      <c r="P426" s="295"/>
      <c r="Q426" s="295"/>
      <c r="R426" s="295"/>
      <c r="S426" s="92"/>
      <c r="T426" s="92"/>
      <c r="U426" s="92"/>
      <c r="V426" s="92"/>
      <c r="W426" s="9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</row>
    <row r="427" spans="1:48" s="79" customFormat="1" ht="26.25" customHeight="1" x14ac:dyDescent="0.2">
      <c r="A427" s="96"/>
      <c r="B427" s="585"/>
      <c r="C427" s="565" t="s">
        <v>208</v>
      </c>
      <c r="D427" s="588" t="s">
        <v>209</v>
      </c>
      <c r="E427" s="589"/>
      <c r="F427" s="98" t="s">
        <v>79</v>
      </c>
      <c r="G427" s="179">
        <v>0</v>
      </c>
      <c r="H427" s="126"/>
      <c r="I427" s="268"/>
      <c r="J427" s="268"/>
      <c r="K427" s="268"/>
      <c r="L427" s="268"/>
      <c r="M427" s="268"/>
      <c r="N427" s="268"/>
      <c r="O427" s="295"/>
      <c r="P427" s="295"/>
      <c r="Q427" s="295"/>
      <c r="R427" s="295"/>
      <c r="S427" s="92"/>
      <c r="T427" s="92"/>
      <c r="U427" s="92"/>
      <c r="V427" s="92"/>
      <c r="W427" s="9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</row>
    <row r="428" spans="1:48" s="79" customFormat="1" ht="26.25" customHeight="1" x14ac:dyDescent="0.2">
      <c r="A428" s="96"/>
      <c r="B428" s="585"/>
      <c r="C428" s="565"/>
      <c r="D428" s="588" t="s">
        <v>210</v>
      </c>
      <c r="E428" s="589"/>
      <c r="F428" s="98" t="s">
        <v>79</v>
      </c>
      <c r="G428" s="179">
        <v>0</v>
      </c>
      <c r="H428" s="126"/>
      <c r="I428" s="268"/>
      <c r="J428" s="268"/>
      <c r="K428" s="268"/>
      <c r="L428" s="268"/>
      <c r="M428" s="268"/>
      <c r="N428" s="268"/>
      <c r="O428" s="295"/>
      <c r="P428" s="295"/>
      <c r="Q428" s="295"/>
      <c r="R428" s="295"/>
      <c r="S428" s="92"/>
      <c r="T428" s="92"/>
      <c r="U428" s="92"/>
      <c r="V428" s="92"/>
      <c r="W428" s="9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</row>
    <row r="429" spans="1:48" s="79" customFormat="1" ht="26.25" customHeight="1" x14ac:dyDescent="0.2">
      <c r="A429" s="96"/>
      <c r="B429" s="585"/>
      <c r="C429" s="565"/>
      <c r="D429" s="588" t="s">
        <v>211</v>
      </c>
      <c r="E429" s="589"/>
      <c r="F429" s="98" t="s">
        <v>79</v>
      </c>
      <c r="G429" s="179">
        <v>0</v>
      </c>
      <c r="H429" s="126"/>
      <c r="I429" s="268"/>
      <c r="J429" s="268"/>
      <c r="K429" s="268"/>
      <c r="L429" s="268"/>
      <c r="M429" s="268"/>
      <c r="N429" s="268"/>
      <c r="O429" s="268"/>
      <c r="P429" s="268"/>
      <c r="Q429" s="295"/>
      <c r="R429" s="295"/>
      <c r="S429" s="92"/>
      <c r="T429" s="92"/>
      <c r="U429" s="92"/>
      <c r="V429" s="92"/>
      <c r="W429" s="9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</row>
    <row r="430" spans="1:48" s="79" customFormat="1" ht="26.25" customHeight="1" x14ac:dyDescent="0.2">
      <c r="A430" s="96"/>
      <c r="B430" s="585"/>
      <c r="C430" s="565" t="s">
        <v>212</v>
      </c>
      <c r="D430" s="588" t="s">
        <v>224</v>
      </c>
      <c r="E430" s="589"/>
      <c r="F430" s="98" t="s">
        <v>79</v>
      </c>
      <c r="G430" s="179">
        <v>0</v>
      </c>
      <c r="H430" s="126"/>
      <c r="I430" s="268"/>
      <c r="J430" s="268"/>
      <c r="K430" s="268"/>
      <c r="L430" s="268"/>
      <c r="M430" s="268"/>
      <c r="N430" s="268"/>
      <c r="O430" s="268"/>
      <c r="P430" s="268"/>
      <c r="Q430" s="295"/>
      <c r="R430" s="295"/>
      <c r="S430" s="92"/>
      <c r="T430" s="92"/>
      <c r="U430" s="92"/>
      <c r="V430" s="92"/>
      <c r="W430" s="9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</row>
    <row r="431" spans="1:48" s="79" customFormat="1" ht="26.25" customHeight="1" x14ac:dyDescent="0.2">
      <c r="A431" s="96"/>
      <c r="B431" s="585"/>
      <c r="C431" s="565"/>
      <c r="D431" s="588" t="s">
        <v>225</v>
      </c>
      <c r="E431" s="589"/>
      <c r="F431" s="98" t="s">
        <v>79</v>
      </c>
      <c r="G431" s="179">
        <v>0</v>
      </c>
      <c r="H431" s="126"/>
      <c r="I431" s="268"/>
      <c r="J431" s="268"/>
      <c r="K431" s="268"/>
      <c r="L431" s="268"/>
      <c r="M431" s="268"/>
      <c r="N431" s="268"/>
      <c r="O431" s="268"/>
      <c r="P431" s="268"/>
      <c r="Q431" s="295"/>
      <c r="R431" s="295"/>
      <c r="S431" s="92"/>
      <c r="T431" s="92"/>
      <c r="U431" s="92"/>
      <c r="V431" s="92"/>
      <c r="W431" s="9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</row>
    <row r="432" spans="1:48" s="79" customFormat="1" ht="26.25" customHeight="1" x14ac:dyDescent="0.2">
      <c r="A432" s="96"/>
      <c r="B432" s="585"/>
      <c r="C432" s="565"/>
      <c r="D432" s="588" t="s">
        <v>227</v>
      </c>
      <c r="E432" s="589"/>
      <c r="F432" s="98" t="s">
        <v>79</v>
      </c>
      <c r="G432" s="179">
        <v>0</v>
      </c>
      <c r="H432" s="126"/>
      <c r="I432" s="268"/>
      <c r="J432" s="268"/>
      <c r="K432" s="268"/>
      <c r="L432" s="268"/>
      <c r="M432" s="268"/>
      <c r="N432" s="268"/>
      <c r="O432" s="268"/>
      <c r="P432" s="268"/>
      <c r="Q432" s="295"/>
      <c r="R432" s="295"/>
      <c r="S432" s="92"/>
      <c r="T432" s="92"/>
      <c r="U432" s="92"/>
      <c r="V432" s="92"/>
      <c r="W432" s="9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</row>
    <row r="433" spans="1:48" s="79" customFormat="1" ht="26.25" customHeight="1" x14ac:dyDescent="0.2">
      <c r="A433" s="96"/>
      <c r="B433" s="585"/>
      <c r="C433" s="565"/>
      <c r="D433" s="588" t="s">
        <v>228</v>
      </c>
      <c r="E433" s="589"/>
      <c r="F433" s="98" t="s">
        <v>79</v>
      </c>
      <c r="G433" s="179">
        <v>0</v>
      </c>
      <c r="H433" s="126"/>
      <c r="I433" s="268"/>
      <c r="J433" s="268"/>
      <c r="K433" s="268"/>
      <c r="L433" s="268"/>
      <c r="M433" s="268"/>
      <c r="N433" s="268"/>
      <c r="O433" s="268"/>
      <c r="P433" s="268"/>
      <c r="Q433" s="295"/>
      <c r="R433" s="295"/>
      <c r="S433" s="92"/>
      <c r="T433" s="92"/>
      <c r="U433" s="92"/>
      <c r="V433" s="92"/>
      <c r="W433" s="9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</row>
    <row r="434" spans="1:48" s="79" customFormat="1" ht="26.25" customHeight="1" x14ac:dyDescent="0.2">
      <c r="A434" s="96"/>
      <c r="B434" s="585"/>
      <c r="C434" s="565" t="s">
        <v>226</v>
      </c>
      <c r="D434" s="565"/>
      <c r="E434" s="565"/>
      <c r="F434" s="98" t="s">
        <v>79</v>
      </c>
      <c r="G434" s="179">
        <v>0</v>
      </c>
      <c r="H434" s="126"/>
      <c r="I434" s="268"/>
      <c r="J434" s="268"/>
      <c r="K434" s="268"/>
      <c r="L434" s="268"/>
      <c r="M434" s="268"/>
      <c r="N434" s="268"/>
      <c r="O434" s="268"/>
      <c r="P434" s="268"/>
      <c r="Q434" s="295"/>
      <c r="R434" s="295"/>
      <c r="S434" s="92"/>
      <c r="T434" s="92"/>
      <c r="U434" s="92"/>
      <c r="V434" s="92"/>
      <c r="W434" s="9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</row>
    <row r="435" spans="1:48" s="87" customFormat="1" ht="26.25" customHeight="1" x14ac:dyDescent="0.2">
      <c r="G435" s="216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101"/>
      <c r="T435" s="101"/>
      <c r="U435" s="101"/>
      <c r="V435" s="101"/>
      <c r="W435" s="101"/>
      <c r="AN435" s="126"/>
    </row>
    <row r="436" spans="1:48" s="87" customFormat="1" ht="26.25" customHeight="1" x14ac:dyDescent="0.2">
      <c r="G436" s="216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101"/>
      <c r="T436" s="101"/>
      <c r="U436" s="101"/>
      <c r="V436" s="101"/>
      <c r="W436" s="101"/>
      <c r="AN436" s="126"/>
    </row>
    <row r="437" spans="1:48" s="87" customFormat="1" ht="26.25" customHeight="1" x14ac:dyDescent="0.2">
      <c r="G437" s="216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101"/>
      <c r="T437" s="101"/>
      <c r="U437" s="101"/>
      <c r="V437" s="101"/>
      <c r="W437" s="101"/>
      <c r="AN437" s="126"/>
    </row>
    <row r="438" spans="1:48" s="87" customFormat="1" ht="26.25" customHeight="1" x14ac:dyDescent="0.2">
      <c r="G438" s="216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101"/>
      <c r="T438" s="101"/>
      <c r="U438" s="101"/>
      <c r="V438" s="101"/>
      <c r="W438" s="101"/>
      <c r="AN438" s="126"/>
    </row>
    <row r="439" spans="1:48" s="87" customFormat="1" ht="26.25" customHeight="1" x14ac:dyDescent="0.2">
      <c r="G439" s="216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101"/>
      <c r="T439" s="101"/>
      <c r="U439" s="101"/>
      <c r="V439" s="101"/>
      <c r="W439" s="101"/>
      <c r="AN439" s="126"/>
    </row>
    <row r="440" spans="1:48" s="87" customFormat="1" ht="26.25" customHeight="1" x14ac:dyDescent="0.2">
      <c r="G440" s="216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101"/>
      <c r="T440" s="101"/>
      <c r="U440" s="101"/>
      <c r="V440" s="101"/>
      <c r="W440" s="101"/>
      <c r="AN440" s="126"/>
    </row>
    <row r="441" spans="1:48" s="87" customFormat="1" ht="26.25" customHeight="1" x14ac:dyDescent="0.2">
      <c r="G441" s="135"/>
      <c r="I441" s="268"/>
      <c r="J441" s="268"/>
      <c r="K441" s="295"/>
      <c r="L441" s="268"/>
      <c r="M441" s="268"/>
      <c r="N441" s="268"/>
      <c r="O441" s="268"/>
      <c r="P441" s="268"/>
      <c r="Q441" s="268"/>
      <c r="R441" s="268"/>
      <c r="S441" s="101"/>
      <c r="T441" s="101"/>
      <c r="U441" s="101"/>
      <c r="V441" s="101"/>
      <c r="W441" s="101"/>
    </row>
    <row r="442" spans="1:48" s="87" customFormat="1" ht="26.25" customHeight="1" x14ac:dyDescent="0.2">
      <c r="G442" s="135"/>
      <c r="I442" s="268"/>
      <c r="J442" s="268"/>
      <c r="K442" s="295"/>
      <c r="L442" s="268"/>
      <c r="M442" s="268"/>
      <c r="N442" s="268"/>
      <c r="O442" s="268"/>
      <c r="P442" s="268"/>
      <c r="Q442" s="268"/>
      <c r="R442" s="268"/>
      <c r="S442" s="101"/>
      <c r="T442" s="101"/>
      <c r="U442" s="101"/>
      <c r="V442" s="101"/>
      <c r="W442" s="101"/>
    </row>
    <row r="443" spans="1:48" s="87" customFormat="1" ht="26.25" customHeight="1" x14ac:dyDescent="0.2">
      <c r="G443" s="135"/>
      <c r="I443" s="268"/>
      <c r="J443" s="268"/>
      <c r="K443" s="295"/>
      <c r="L443" s="268"/>
      <c r="M443" s="268"/>
      <c r="N443" s="268"/>
      <c r="O443" s="268"/>
      <c r="P443" s="268"/>
      <c r="Q443" s="268"/>
      <c r="R443" s="268"/>
      <c r="S443" s="101"/>
      <c r="T443" s="101"/>
      <c r="U443" s="101"/>
      <c r="V443" s="101"/>
      <c r="W443" s="101"/>
    </row>
    <row r="444" spans="1:48" s="87" customFormat="1" ht="26.25" customHeight="1" x14ac:dyDescent="0.2">
      <c r="G444" s="135"/>
      <c r="I444" s="268"/>
      <c r="J444" s="268"/>
      <c r="K444" s="295"/>
      <c r="L444" s="268"/>
      <c r="M444" s="268"/>
      <c r="N444" s="268"/>
      <c r="O444" s="268"/>
      <c r="P444" s="268"/>
      <c r="Q444" s="268"/>
      <c r="R444" s="268"/>
      <c r="S444" s="101"/>
      <c r="T444" s="101"/>
      <c r="U444" s="101"/>
      <c r="V444" s="101"/>
      <c r="W444" s="101"/>
    </row>
    <row r="445" spans="1:48" s="87" customFormat="1" ht="26.25" customHeight="1" x14ac:dyDescent="0.2">
      <c r="G445" s="135"/>
      <c r="I445" s="268"/>
      <c r="J445" s="268"/>
      <c r="K445" s="295"/>
      <c r="L445" s="268"/>
      <c r="M445" s="268"/>
      <c r="N445" s="268"/>
      <c r="O445" s="268"/>
      <c r="P445" s="268"/>
      <c r="Q445" s="268"/>
      <c r="R445" s="268"/>
      <c r="S445" s="101"/>
      <c r="T445" s="101"/>
      <c r="U445" s="101"/>
      <c r="V445" s="101"/>
      <c r="W445" s="101"/>
    </row>
    <row r="446" spans="1:48" s="87" customFormat="1" ht="26.25" customHeight="1" x14ac:dyDescent="0.2">
      <c r="G446" s="135"/>
      <c r="I446" s="268"/>
      <c r="J446" s="268"/>
      <c r="K446" s="295"/>
      <c r="L446" s="268"/>
      <c r="M446" s="268"/>
      <c r="N446" s="268"/>
      <c r="O446" s="268"/>
      <c r="P446" s="268"/>
      <c r="Q446" s="268"/>
      <c r="R446" s="268"/>
      <c r="S446" s="101"/>
      <c r="T446" s="101"/>
      <c r="U446" s="101"/>
      <c r="V446" s="101"/>
      <c r="W446" s="101"/>
    </row>
    <row r="447" spans="1:48" s="87" customFormat="1" ht="26.25" customHeight="1" x14ac:dyDescent="0.2">
      <c r="G447" s="135"/>
      <c r="I447" s="268"/>
      <c r="J447" s="268"/>
      <c r="K447" s="295"/>
      <c r="L447" s="268"/>
      <c r="M447" s="268"/>
      <c r="N447" s="268"/>
      <c r="O447" s="268"/>
      <c r="P447" s="268"/>
      <c r="Q447" s="268"/>
      <c r="R447" s="268"/>
      <c r="S447" s="101"/>
      <c r="T447" s="101"/>
      <c r="U447" s="101"/>
      <c r="V447" s="101"/>
      <c r="W447" s="101"/>
    </row>
    <row r="448" spans="1:48" s="87" customFormat="1" ht="26.25" customHeight="1" x14ac:dyDescent="0.2">
      <c r="G448" s="135"/>
      <c r="I448" s="268"/>
      <c r="J448" s="268"/>
      <c r="K448" s="295"/>
      <c r="L448" s="295"/>
      <c r="M448" s="295"/>
      <c r="N448" s="295"/>
      <c r="O448" s="295"/>
      <c r="P448" s="295"/>
      <c r="Q448" s="268"/>
      <c r="R448" s="268"/>
      <c r="S448" s="101"/>
      <c r="T448" s="101"/>
      <c r="U448" s="101"/>
      <c r="V448" s="101"/>
      <c r="W448" s="101"/>
    </row>
    <row r="449" spans="7:50" s="87" customFormat="1" ht="26.25" customHeight="1" x14ac:dyDescent="0.2">
      <c r="G449" s="135"/>
      <c r="I449" s="268"/>
      <c r="J449" s="268"/>
      <c r="K449" s="295"/>
      <c r="L449" s="295"/>
      <c r="M449" s="295"/>
      <c r="N449" s="295"/>
      <c r="O449" s="295"/>
      <c r="P449" s="295"/>
      <c r="Q449" s="268"/>
      <c r="R449" s="268"/>
      <c r="S449" s="101"/>
      <c r="T449" s="101"/>
      <c r="U449" s="101"/>
      <c r="V449" s="101"/>
      <c r="W449" s="101"/>
    </row>
    <row r="450" spans="7:50" s="87" customFormat="1" ht="26.25" customHeight="1" x14ac:dyDescent="0.2">
      <c r="G450" s="135"/>
      <c r="I450" s="268"/>
      <c r="J450" s="268"/>
      <c r="K450" s="295"/>
      <c r="L450" s="295"/>
      <c r="M450" s="295"/>
      <c r="N450" s="295"/>
      <c r="O450" s="295"/>
      <c r="P450" s="295"/>
      <c r="Q450" s="268"/>
      <c r="R450" s="268"/>
      <c r="S450" s="101"/>
      <c r="T450" s="101"/>
      <c r="U450" s="101"/>
      <c r="V450" s="101"/>
      <c r="W450" s="101"/>
    </row>
    <row r="451" spans="7:50" s="87" customFormat="1" ht="26.25" customHeight="1" x14ac:dyDescent="0.2">
      <c r="G451" s="135"/>
      <c r="I451" s="268"/>
      <c r="J451" s="268"/>
      <c r="K451" s="295"/>
      <c r="L451" s="295"/>
      <c r="M451" s="295"/>
      <c r="N451" s="295"/>
      <c r="O451" s="295"/>
      <c r="P451" s="295"/>
      <c r="Q451" s="268"/>
      <c r="R451" s="268"/>
      <c r="S451" s="101"/>
      <c r="T451" s="101"/>
      <c r="U451" s="101"/>
      <c r="V451" s="101"/>
      <c r="W451" s="101"/>
    </row>
    <row r="452" spans="7:50" s="87" customFormat="1" ht="26.25" customHeight="1" x14ac:dyDescent="0.2">
      <c r="G452" s="135"/>
      <c r="I452" s="268"/>
      <c r="J452" s="268"/>
      <c r="K452" s="295"/>
      <c r="L452" s="295"/>
      <c r="M452" s="295"/>
      <c r="N452" s="295"/>
      <c r="O452" s="295"/>
      <c r="P452" s="295"/>
      <c r="Q452" s="268"/>
      <c r="R452" s="268"/>
      <c r="S452" s="101"/>
      <c r="T452" s="101"/>
      <c r="U452" s="101"/>
      <c r="V452" s="101"/>
      <c r="W452" s="101"/>
    </row>
    <row r="453" spans="7:50" s="87" customFormat="1" ht="26.25" customHeight="1" x14ac:dyDescent="0.2">
      <c r="G453" s="135"/>
      <c r="I453" s="268"/>
      <c r="J453" s="268"/>
      <c r="K453" s="295"/>
      <c r="L453" s="295"/>
      <c r="M453" s="295"/>
      <c r="N453" s="295"/>
      <c r="O453" s="295"/>
      <c r="P453" s="295"/>
      <c r="Q453" s="268"/>
      <c r="R453" s="268"/>
      <c r="S453" s="101"/>
      <c r="T453" s="101"/>
      <c r="U453" s="101"/>
      <c r="V453" s="101"/>
      <c r="W453" s="101"/>
    </row>
    <row r="454" spans="7:50" ht="26.25" customHeight="1" x14ac:dyDescent="0.2">
      <c r="H454" s="36"/>
      <c r="I454" s="295"/>
      <c r="AW454" s="15"/>
      <c r="AX454" s="15"/>
    </row>
    <row r="455" spans="7:50" ht="26.25" customHeight="1" x14ac:dyDescent="0.2">
      <c r="H455" s="36"/>
      <c r="I455" s="295"/>
      <c r="AW455" s="15"/>
      <c r="AX455" s="15"/>
    </row>
    <row r="456" spans="7:50" ht="26.25" customHeight="1" x14ac:dyDescent="0.2">
      <c r="H456" s="36"/>
      <c r="I456" s="295"/>
      <c r="AW456" s="15"/>
      <c r="AX456" s="15"/>
    </row>
    <row r="457" spans="7:50" ht="26.25" customHeight="1" x14ac:dyDescent="0.2">
      <c r="H457" s="36"/>
      <c r="I457" s="295"/>
      <c r="AW457" s="15"/>
      <c r="AX457" s="15"/>
    </row>
    <row r="458" spans="7:50" ht="26.25" customHeight="1" x14ac:dyDescent="0.2">
      <c r="H458" s="36"/>
      <c r="I458" s="295"/>
      <c r="AW458" s="15"/>
      <c r="AX458" s="15"/>
    </row>
    <row r="459" spans="7:50" ht="26.25" customHeight="1" x14ac:dyDescent="0.2">
      <c r="H459" s="36"/>
      <c r="I459" s="295"/>
      <c r="AW459" s="15"/>
      <c r="AX459" s="15"/>
    </row>
    <row r="460" spans="7:50" ht="26.25" customHeight="1" x14ac:dyDescent="0.2">
      <c r="H460" s="36"/>
      <c r="I460" s="295"/>
      <c r="AW460" s="15"/>
      <c r="AX460" s="15"/>
    </row>
    <row r="461" spans="7:50" ht="26.25" customHeight="1" x14ac:dyDescent="0.2">
      <c r="H461" s="36"/>
      <c r="I461" s="295"/>
      <c r="AW461" s="15"/>
      <c r="AX461" s="15"/>
    </row>
    <row r="462" spans="7:50" ht="26.25" customHeight="1" x14ac:dyDescent="0.2">
      <c r="H462" s="36"/>
      <c r="I462" s="295"/>
      <c r="AW462" s="15"/>
      <c r="AX462" s="15"/>
    </row>
  </sheetData>
  <mergeCells count="432">
    <mergeCell ref="B31:E31"/>
    <mergeCell ref="D394:E394"/>
    <mergeCell ref="D384:E384"/>
    <mergeCell ref="C380:C384"/>
    <mergeCell ref="C385:C389"/>
    <mergeCell ref="C390:C394"/>
    <mergeCell ref="B360:B394"/>
    <mergeCell ref="C322:C324"/>
    <mergeCell ref="D322:E322"/>
    <mergeCell ref="D323:E323"/>
    <mergeCell ref="D324:E324"/>
    <mergeCell ref="D329:E329"/>
    <mergeCell ref="C357:E357"/>
    <mergeCell ref="C343:C345"/>
    <mergeCell ref="D343:E343"/>
    <mergeCell ref="D344:E344"/>
    <mergeCell ref="D345:E345"/>
    <mergeCell ref="D350:E350"/>
    <mergeCell ref="C340:C342"/>
    <mergeCell ref="C346:C351"/>
    <mergeCell ref="D347:E347"/>
    <mergeCell ref="D341:E341"/>
    <mergeCell ref="D342:E342"/>
    <mergeCell ref="D346:E346"/>
    <mergeCell ref="C337:C339"/>
    <mergeCell ref="B121:B205"/>
    <mergeCell ref="C277:C293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B209:B293"/>
    <mergeCell ref="D198:E198"/>
    <mergeCell ref="D199:E199"/>
    <mergeCell ref="D201:E201"/>
    <mergeCell ref="D202:E202"/>
    <mergeCell ref="D203:E203"/>
    <mergeCell ref="D204:E204"/>
    <mergeCell ref="D205:E205"/>
    <mergeCell ref="C189:C205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B2:G2"/>
    <mergeCell ref="C56:C58"/>
    <mergeCell ref="D56:E56"/>
    <mergeCell ref="D57:E57"/>
    <mergeCell ref="D58:E58"/>
    <mergeCell ref="D63:E63"/>
    <mergeCell ref="D85:E85"/>
    <mergeCell ref="C91:E91"/>
    <mergeCell ref="C78:C80"/>
    <mergeCell ref="D78:E78"/>
    <mergeCell ref="D79:E79"/>
    <mergeCell ref="D80:E80"/>
    <mergeCell ref="B87:B92"/>
    <mergeCell ref="C87:E87"/>
    <mergeCell ref="C88:E88"/>
    <mergeCell ref="C89:E89"/>
    <mergeCell ref="B66:B86"/>
    <mergeCell ref="C66:C68"/>
    <mergeCell ref="D66:E66"/>
    <mergeCell ref="D67:E67"/>
    <mergeCell ref="D68:E68"/>
    <mergeCell ref="C69:C71"/>
    <mergeCell ref="D69:E69"/>
    <mergeCell ref="D70:E70"/>
    <mergeCell ref="D430:E430"/>
    <mergeCell ref="D431:E431"/>
    <mergeCell ref="D432:E432"/>
    <mergeCell ref="D433:E433"/>
    <mergeCell ref="C430:C433"/>
    <mergeCell ref="C434:E434"/>
    <mergeCell ref="B412:B434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C412:C415"/>
    <mergeCell ref="C416:C424"/>
    <mergeCell ref="D412:E412"/>
    <mergeCell ref="C425:C426"/>
    <mergeCell ref="C427:C429"/>
    <mergeCell ref="D426:E426"/>
    <mergeCell ref="D427:E427"/>
    <mergeCell ref="D428:E428"/>
    <mergeCell ref="D429:E429"/>
    <mergeCell ref="D405:E405"/>
    <mergeCell ref="C401:C405"/>
    <mergeCell ref="B397:B405"/>
    <mergeCell ref="B407:B408"/>
    <mergeCell ref="C407:E407"/>
    <mergeCell ref="C408:E408"/>
    <mergeCell ref="C399:E399"/>
    <mergeCell ref="C400:E400"/>
    <mergeCell ref="D401:E401"/>
    <mergeCell ref="D402:E402"/>
    <mergeCell ref="D403:E403"/>
    <mergeCell ref="D404:E404"/>
    <mergeCell ref="C397:E397"/>
    <mergeCell ref="C398:E398"/>
    <mergeCell ref="D339:E339"/>
    <mergeCell ref="D338:E338"/>
    <mergeCell ref="D337:E337"/>
    <mergeCell ref="D336:E336"/>
    <mergeCell ref="D335:E335"/>
    <mergeCell ref="D332:E332"/>
    <mergeCell ref="D334:E334"/>
    <mergeCell ref="D327:E327"/>
    <mergeCell ref="D328:E328"/>
    <mergeCell ref="D330:E330"/>
    <mergeCell ref="B304:C306"/>
    <mergeCell ref="D102:E102"/>
    <mergeCell ref="D103:E103"/>
    <mergeCell ref="D104:E104"/>
    <mergeCell ref="D107:E107"/>
    <mergeCell ref="D108:E108"/>
    <mergeCell ref="D109:E109"/>
    <mergeCell ref="D110:E110"/>
    <mergeCell ref="D275:E275"/>
    <mergeCell ref="D276:E27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55:E255"/>
    <mergeCell ref="D256:E256"/>
    <mergeCell ref="D257:E257"/>
    <mergeCell ref="D258:E258"/>
    <mergeCell ref="C111:C113"/>
    <mergeCell ref="D111:E111"/>
    <mergeCell ref="C331:C333"/>
    <mergeCell ref="C334:C336"/>
    <mergeCell ref="D310:E310"/>
    <mergeCell ref="D311:E311"/>
    <mergeCell ref="D312:E312"/>
    <mergeCell ref="D313:E313"/>
    <mergeCell ref="D314:E314"/>
    <mergeCell ref="D315:E315"/>
    <mergeCell ref="B307:E307"/>
    <mergeCell ref="B308:E308"/>
    <mergeCell ref="B310:B330"/>
    <mergeCell ref="B331:B351"/>
    <mergeCell ref="C310:C312"/>
    <mergeCell ref="C313:C315"/>
    <mergeCell ref="C316:C318"/>
    <mergeCell ref="C319:C321"/>
    <mergeCell ref="C325:C330"/>
    <mergeCell ref="D331:E331"/>
    <mergeCell ref="D333:E333"/>
    <mergeCell ref="D320:E320"/>
    <mergeCell ref="D319:E319"/>
    <mergeCell ref="D318:E318"/>
    <mergeCell ref="D317:E317"/>
    <mergeCell ref="D340:E340"/>
    <mergeCell ref="D326:E326"/>
    <mergeCell ref="D325:E325"/>
    <mergeCell ref="D321:E321"/>
    <mergeCell ref="D316:E316"/>
    <mergeCell ref="B99:B114"/>
    <mergeCell ref="C114:E114"/>
    <mergeCell ref="C99:C101"/>
    <mergeCell ref="C102:C104"/>
    <mergeCell ref="D99:E99"/>
    <mergeCell ref="D100:E100"/>
    <mergeCell ref="D101:E101"/>
    <mergeCell ref="D304:E304"/>
    <mergeCell ref="D305:E305"/>
    <mergeCell ref="D306:E306"/>
    <mergeCell ref="C260:C276"/>
    <mergeCell ref="D260:E260"/>
    <mergeCell ref="D261:E261"/>
    <mergeCell ref="D262:E262"/>
    <mergeCell ref="D263:E263"/>
    <mergeCell ref="D264:E264"/>
    <mergeCell ref="D265:E265"/>
    <mergeCell ref="D266:E266"/>
    <mergeCell ref="B294:E294"/>
    <mergeCell ref="B295:E295"/>
    <mergeCell ref="D71:E71"/>
    <mergeCell ref="C72:C74"/>
    <mergeCell ref="D72:E72"/>
    <mergeCell ref="D73:E73"/>
    <mergeCell ref="D74:E74"/>
    <mergeCell ref="C75:C77"/>
    <mergeCell ref="D75:E75"/>
    <mergeCell ref="D76:E76"/>
    <mergeCell ref="D77:E77"/>
    <mergeCell ref="C81:C86"/>
    <mergeCell ref="D81:E81"/>
    <mergeCell ref="D82:E82"/>
    <mergeCell ref="D83:E83"/>
    <mergeCell ref="D84:E84"/>
    <mergeCell ref="D86:E86"/>
    <mergeCell ref="D385:E385"/>
    <mergeCell ref="D386:E386"/>
    <mergeCell ref="D387:E387"/>
    <mergeCell ref="D349:E349"/>
    <mergeCell ref="D348:E348"/>
    <mergeCell ref="D351:E351"/>
    <mergeCell ref="D259:E259"/>
    <mergeCell ref="C243:C259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388:E388"/>
    <mergeCell ref="D390:E390"/>
    <mergeCell ref="D391:E391"/>
    <mergeCell ref="D392:E392"/>
    <mergeCell ref="D393:E393"/>
    <mergeCell ref="D389:E389"/>
    <mergeCell ref="B353:B358"/>
    <mergeCell ref="D380:E380"/>
    <mergeCell ref="D381:E381"/>
    <mergeCell ref="D382:E382"/>
    <mergeCell ref="D383:E383"/>
    <mergeCell ref="D360:D362"/>
    <mergeCell ref="D363:D365"/>
    <mergeCell ref="D366:D368"/>
    <mergeCell ref="D369:D371"/>
    <mergeCell ref="D372:D374"/>
    <mergeCell ref="C360:C374"/>
    <mergeCell ref="D375:E375"/>
    <mergeCell ref="D376:E376"/>
    <mergeCell ref="D377:E377"/>
    <mergeCell ref="D378:E378"/>
    <mergeCell ref="C375:C379"/>
    <mergeCell ref="C356:E356"/>
    <mergeCell ref="C358:E358"/>
    <mergeCell ref="D253:E253"/>
    <mergeCell ref="D254:E254"/>
    <mergeCell ref="C226:C242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181:E181"/>
    <mergeCell ref="D182:E182"/>
    <mergeCell ref="D183:E183"/>
    <mergeCell ref="D220:E220"/>
    <mergeCell ref="D221:E221"/>
    <mergeCell ref="D222:E222"/>
    <mergeCell ref="D223:E223"/>
    <mergeCell ref="D224:E224"/>
    <mergeCell ref="B206:E206"/>
    <mergeCell ref="B207:E207"/>
    <mergeCell ref="C209:C22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5:E225"/>
    <mergeCell ref="D200:E200"/>
    <mergeCell ref="D45:E45"/>
    <mergeCell ref="D46:E46"/>
    <mergeCell ref="D47:E47"/>
    <mergeCell ref="D48:E48"/>
    <mergeCell ref="D124:E124"/>
    <mergeCell ref="D125:E125"/>
    <mergeCell ref="D126:E126"/>
    <mergeCell ref="D127:E127"/>
    <mergeCell ref="D128:E128"/>
    <mergeCell ref="C90:E90"/>
    <mergeCell ref="C92:E92"/>
    <mergeCell ref="D112:E112"/>
    <mergeCell ref="D113:E113"/>
    <mergeCell ref="C105:C107"/>
    <mergeCell ref="C108:C110"/>
    <mergeCell ref="D105:E105"/>
    <mergeCell ref="D106:E106"/>
    <mergeCell ref="C50:C52"/>
    <mergeCell ref="C53:C55"/>
    <mergeCell ref="C59:C64"/>
    <mergeCell ref="D54:E54"/>
    <mergeCell ref="D55:E55"/>
    <mergeCell ref="D61:E61"/>
    <mergeCell ref="D49:E49"/>
    <mergeCell ref="C353:E353"/>
    <mergeCell ref="C354:E354"/>
    <mergeCell ref="D167:E167"/>
    <mergeCell ref="D168:E168"/>
    <mergeCell ref="D136:E136"/>
    <mergeCell ref="D137:E137"/>
    <mergeCell ref="D138:E138"/>
    <mergeCell ref="D139:E139"/>
    <mergeCell ref="D140:E140"/>
    <mergeCell ref="D141:E141"/>
    <mergeCell ref="D142:E142"/>
    <mergeCell ref="D151:E151"/>
    <mergeCell ref="D147:E147"/>
    <mergeCell ref="D148:E148"/>
    <mergeCell ref="D184:E184"/>
    <mergeCell ref="D185:E185"/>
    <mergeCell ref="D186:E186"/>
    <mergeCell ref="D187:E187"/>
    <mergeCell ref="D188:E188"/>
    <mergeCell ref="D169:E169"/>
    <mergeCell ref="D170:E170"/>
    <mergeCell ref="D171:E171"/>
    <mergeCell ref="C172:C188"/>
    <mergeCell ref="D172:E172"/>
    <mergeCell ref="D153:E153"/>
    <mergeCell ref="D146:E146"/>
    <mergeCell ref="D50:E50"/>
    <mergeCell ref="D51:E51"/>
    <mergeCell ref="D52:E52"/>
    <mergeCell ref="D53:E53"/>
    <mergeCell ref="D62:E62"/>
    <mergeCell ref="D64:E64"/>
    <mergeCell ref="B302:E302"/>
    <mergeCell ref="D129:E129"/>
    <mergeCell ref="D130:E130"/>
    <mergeCell ref="D131:E131"/>
    <mergeCell ref="D132:E132"/>
    <mergeCell ref="D133:E133"/>
    <mergeCell ref="D134:E134"/>
    <mergeCell ref="D135:E135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C44:C46"/>
    <mergeCell ref="C47:C49"/>
    <mergeCell ref="C355:E355"/>
    <mergeCell ref="D149:E149"/>
    <mergeCell ref="D150:E150"/>
    <mergeCell ref="D154:E154"/>
    <mergeCell ref="C155:C171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C138:C154"/>
    <mergeCell ref="D143:E143"/>
    <mergeCell ref="D144:E144"/>
    <mergeCell ref="D145:E145"/>
    <mergeCell ref="D152:E152"/>
    <mergeCell ref="F208:G208"/>
    <mergeCell ref="F296:G296"/>
    <mergeCell ref="B4:G4"/>
    <mergeCell ref="B8:G9"/>
    <mergeCell ref="B300:E300"/>
    <mergeCell ref="B119:E119"/>
    <mergeCell ref="B19:E19"/>
    <mergeCell ref="B21:E21"/>
    <mergeCell ref="C121:C137"/>
    <mergeCell ref="D121:E121"/>
    <mergeCell ref="D122:E122"/>
    <mergeCell ref="D123:E123"/>
    <mergeCell ref="B6:G6"/>
    <mergeCell ref="B22:E22"/>
    <mergeCell ref="D59:E59"/>
    <mergeCell ref="D60:E60"/>
    <mergeCell ref="B97:E97"/>
    <mergeCell ref="B29:E29"/>
    <mergeCell ref="B37:E37"/>
    <mergeCell ref="B27:E27"/>
    <mergeCell ref="B35:E35"/>
    <mergeCell ref="B42:E42"/>
    <mergeCell ref="D44:E44"/>
    <mergeCell ref="B44:B64"/>
  </mergeCells>
  <phoneticPr fontId="3" type="noConversion"/>
  <printOptions horizontalCentered="1" verticalCentered="1"/>
  <pageMargins left="0.78740157480314965" right="0.39370078740157483" top="0.78740157480314965" bottom="0.78740157480314965" header="0.31496062992125984" footer="0.31496062992125984"/>
  <pageSetup paperSize="9" scale="54" fitToHeight="20" orientation="portrait" r:id="rId1"/>
  <headerFooter alignWithMargins="0">
    <oddHeader>&amp;C &amp;R&amp;P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307"/>
  <sheetViews>
    <sheetView view="pageBreakPreview" zoomScale="57" zoomScaleNormal="57" zoomScaleSheetLayoutView="57" workbookViewId="0">
      <selection activeCell="F261" sqref="F261"/>
    </sheetView>
  </sheetViews>
  <sheetFormatPr defaultRowHeight="26.25" customHeight="1" x14ac:dyDescent="0.2"/>
  <cols>
    <col min="1" max="1" width="6.5703125" style="82" customWidth="1"/>
    <col min="2" max="2" width="39.28515625" style="3" customWidth="1"/>
    <col min="3" max="3" width="17.28515625" style="3" customWidth="1"/>
    <col min="4" max="4" width="21.85546875" style="3" customWidth="1"/>
    <col min="5" max="5" width="23.140625" style="3" customWidth="1"/>
    <col min="6" max="6" width="11.140625" style="137" customWidth="1"/>
    <col min="7" max="7" width="23.42578125" style="29" customWidth="1"/>
    <col min="8" max="8" width="6.5703125" style="82" customWidth="1"/>
    <col min="9" max="10" width="19" style="166" customWidth="1"/>
    <col min="11" max="15" width="19" style="169" customWidth="1"/>
    <col min="16" max="17" width="9.140625" style="264"/>
    <col min="19" max="21" width="9.140625" style="115"/>
    <col min="25" max="27" width="9.140625" style="115"/>
    <col min="30" max="31" width="9.140625" style="115"/>
    <col min="32" max="16384" width="9.140625" style="3"/>
  </cols>
  <sheetData>
    <row r="1" spans="2:37" s="82" customFormat="1" ht="26.25" customHeight="1" x14ac:dyDescent="0.2">
      <c r="F1" s="135"/>
      <c r="G1" s="117"/>
      <c r="I1" s="166"/>
      <c r="J1" s="166"/>
      <c r="K1" s="166"/>
      <c r="L1" s="166"/>
      <c r="M1" s="166"/>
      <c r="N1" s="166"/>
      <c r="O1" s="166"/>
      <c r="P1" s="271"/>
      <c r="Q1" s="271"/>
      <c r="R1" s="120"/>
      <c r="V1" s="120"/>
      <c r="W1" s="120"/>
      <c r="X1" s="120"/>
      <c r="AB1" s="120"/>
      <c r="AC1" s="120"/>
    </row>
    <row r="2" spans="2:37" s="82" customFormat="1" ht="26.25" customHeight="1" x14ac:dyDescent="0.2">
      <c r="B2" s="575" t="s">
        <v>401</v>
      </c>
      <c r="C2" s="575"/>
      <c r="D2" s="575"/>
      <c r="E2" s="575"/>
      <c r="F2" s="575"/>
      <c r="G2" s="575"/>
      <c r="H2" s="170"/>
      <c r="I2" s="272"/>
      <c r="J2" s="272"/>
      <c r="K2" s="166"/>
      <c r="L2" s="166"/>
      <c r="M2" s="166"/>
      <c r="N2" s="166"/>
      <c r="O2" s="166"/>
      <c r="P2" s="166"/>
      <c r="Q2" s="166"/>
    </row>
    <row r="3" spans="2:37" s="82" customFormat="1" ht="26.25" customHeight="1" x14ac:dyDescent="0.2">
      <c r="G3" s="170"/>
      <c r="H3" s="170"/>
      <c r="I3" s="272"/>
      <c r="J3" s="272"/>
      <c r="K3" s="166"/>
      <c r="L3" s="166"/>
      <c r="M3" s="166"/>
      <c r="N3" s="166"/>
      <c r="O3" s="166"/>
      <c r="P3" s="166"/>
      <c r="Q3" s="166"/>
    </row>
    <row r="4" spans="2:37" s="82" customFormat="1" ht="26.25" customHeight="1" x14ac:dyDescent="0.2">
      <c r="B4" s="578" t="s">
        <v>398</v>
      </c>
      <c r="C4" s="578"/>
      <c r="D4" s="578"/>
      <c r="E4" s="578"/>
      <c r="F4" s="578"/>
      <c r="G4" s="578"/>
      <c r="H4" s="231"/>
      <c r="I4" s="166"/>
      <c r="J4" s="166"/>
      <c r="K4" s="166"/>
      <c r="L4" s="166"/>
      <c r="M4" s="166"/>
      <c r="N4" s="166"/>
      <c r="O4" s="166"/>
      <c r="P4" s="166"/>
      <c r="Q4" s="166"/>
    </row>
    <row r="5" spans="2:37" s="82" customFormat="1" ht="26.25" customHeight="1" x14ac:dyDescent="0.2">
      <c r="G5" s="170"/>
      <c r="H5" s="170"/>
      <c r="I5" s="273"/>
      <c r="J5" s="273"/>
      <c r="K5" s="166"/>
      <c r="L5" s="166"/>
      <c r="M5" s="166"/>
      <c r="N5" s="166"/>
      <c r="O5" s="166"/>
      <c r="P5" s="166"/>
      <c r="Q5" s="166"/>
    </row>
    <row r="6" spans="2:37" s="95" customFormat="1" ht="26.25" customHeight="1" x14ac:dyDescent="0.2">
      <c r="B6" s="579" t="s">
        <v>447</v>
      </c>
      <c r="C6" s="579"/>
      <c r="D6" s="579"/>
      <c r="E6" s="579"/>
      <c r="F6" s="579"/>
      <c r="G6" s="579"/>
      <c r="H6" s="232"/>
      <c r="I6" s="274"/>
      <c r="J6" s="274"/>
      <c r="K6" s="275"/>
      <c r="L6" s="275"/>
      <c r="M6" s="275"/>
      <c r="N6" s="275"/>
      <c r="O6" s="275"/>
      <c r="P6" s="275"/>
      <c r="Q6" s="275"/>
    </row>
    <row r="7" spans="2:37" s="95" customFormat="1" ht="26.25" customHeight="1" x14ac:dyDescent="0.2">
      <c r="B7" s="82"/>
      <c r="C7" s="82"/>
      <c r="D7" s="82"/>
      <c r="E7" s="82"/>
      <c r="F7" s="82"/>
      <c r="G7" s="82"/>
      <c r="H7" s="82"/>
      <c r="I7" s="276"/>
      <c r="J7" s="274"/>
      <c r="K7" s="275"/>
      <c r="L7" s="275"/>
      <c r="M7" s="275"/>
      <c r="N7" s="275"/>
      <c r="O7" s="275"/>
      <c r="P7" s="275"/>
      <c r="Q7" s="275"/>
    </row>
    <row r="8" spans="2:37" s="87" customFormat="1" ht="26.25" customHeight="1" x14ac:dyDescent="0.2">
      <c r="B8" s="529" t="s">
        <v>448</v>
      </c>
      <c r="C8" s="529"/>
      <c r="D8" s="529"/>
      <c r="E8" s="529"/>
      <c r="F8" s="529"/>
      <c r="G8" s="529"/>
      <c r="H8" s="82"/>
      <c r="I8" s="277"/>
      <c r="J8" s="277"/>
      <c r="K8" s="278"/>
      <c r="L8" s="278"/>
      <c r="M8" s="278"/>
      <c r="N8" s="278"/>
      <c r="O8" s="278"/>
      <c r="P8" s="278"/>
      <c r="Q8" s="278"/>
    </row>
    <row r="9" spans="2:37" s="82" customFormat="1" ht="26.25" customHeight="1" x14ac:dyDescent="0.2">
      <c r="B9" s="529"/>
      <c r="C9" s="529"/>
      <c r="D9" s="529"/>
      <c r="E9" s="529"/>
      <c r="F9" s="529"/>
      <c r="G9" s="529"/>
      <c r="I9" s="166"/>
      <c r="J9" s="166"/>
      <c r="K9" s="166"/>
      <c r="L9" s="166"/>
      <c r="M9" s="166"/>
      <c r="N9" s="166"/>
      <c r="O9" s="166"/>
      <c r="P9" s="271"/>
      <c r="Q9" s="271"/>
      <c r="R9" s="120"/>
      <c r="V9" s="120"/>
      <c r="W9" s="120"/>
      <c r="X9" s="120"/>
      <c r="AB9" s="120"/>
      <c r="AC9" s="120"/>
    </row>
    <row r="10" spans="2:37" s="82" customFormat="1" ht="26.25" customHeight="1" x14ac:dyDescent="0.2">
      <c r="B10" s="230"/>
      <c r="C10" s="230"/>
      <c r="D10" s="230"/>
      <c r="E10" s="230"/>
      <c r="F10" s="230"/>
      <c r="I10" s="166"/>
      <c r="J10" s="166"/>
      <c r="K10" s="166"/>
      <c r="L10" s="166"/>
      <c r="M10" s="166"/>
      <c r="N10" s="166"/>
      <c r="O10" s="166"/>
      <c r="P10" s="271"/>
      <c r="Q10" s="271"/>
      <c r="R10" s="120"/>
      <c r="V10" s="120"/>
      <c r="W10" s="120"/>
      <c r="X10" s="120"/>
      <c r="AB10" s="120"/>
      <c r="AC10" s="120"/>
    </row>
    <row r="11" spans="2:37" s="82" customFormat="1" ht="26.25" customHeight="1" x14ac:dyDescent="0.2">
      <c r="B11" s="569">
        <v>45122</v>
      </c>
      <c r="C11" s="569"/>
      <c r="D11" s="569"/>
      <c r="E11" s="569"/>
      <c r="F11" s="569"/>
      <c r="G11" s="569"/>
      <c r="I11" s="166"/>
      <c r="J11" s="166"/>
      <c r="K11" s="166"/>
      <c r="L11" s="166"/>
      <c r="M11" s="166"/>
      <c r="N11" s="166"/>
      <c r="O11" s="166"/>
      <c r="P11" s="271"/>
      <c r="Q11" s="271"/>
      <c r="R11" s="120"/>
      <c r="V11" s="120"/>
      <c r="W11" s="120"/>
      <c r="X11" s="120"/>
      <c r="AB11" s="120"/>
      <c r="AC11" s="120"/>
    </row>
    <row r="12" spans="2:37" s="82" customFormat="1" ht="26.25" customHeight="1" x14ac:dyDescent="0.2">
      <c r="I12" s="166"/>
      <c r="J12" s="166"/>
      <c r="K12" s="166"/>
      <c r="L12" s="166"/>
      <c r="M12" s="166"/>
      <c r="N12" s="166"/>
      <c r="O12" s="166"/>
      <c r="P12" s="271"/>
      <c r="Q12" s="271"/>
      <c r="R12" s="120"/>
      <c r="V12" s="120"/>
      <c r="W12" s="120"/>
      <c r="X12" s="120"/>
      <c r="AB12" s="120"/>
      <c r="AC12" s="120"/>
    </row>
    <row r="13" spans="2:37" s="82" customFormat="1" ht="26.25" customHeight="1" x14ac:dyDescent="0.2">
      <c r="F13" s="135"/>
      <c r="I13" s="166"/>
      <c r="J13" s="166"/>
      <c r="K13" s="166"/>
      <c r="L13" s="166"/>
      <c r="M13" s="166"/>
      <c r="N13" s="166"/>
      <c r="O13" s="166"/>
      <c r="P13" s="271"/>
      <c r="Q13" s="271"/>
      <c r="R13" s="120"/>
      <c r="V13" s="120"/>
      <c r="W13" s="120"/>
      <c r="X13" s="120"/>
      <c r="AB13" s="120"/>
      <c r="AC13" s="120"/>
    </row>
    <row r="14" spans="2:37" s="102" customFormat="1" ht="26.25" customHeight="1" x14ac:dyDescent="0.2">
      <c r="B14" s="599" t="s">
        <v>48</v>
      </c>
      <c r="C14" s="600"/>
      <c r="D14" s="600"/>
      <c r="E14" s="600"/>
      <c r="F14" s="600"/>
      <c r="G14" s="600"/>
      <c r="I14" s="279"/>
      <c r="J14" s="166"/>
      <c r="K14" s="166"/>
      <c r="L14" s="166"/>
      <c r="M14" s="166"/>
      <c r="N14" s="166"/>
      <c r="O14" s="166"/>
      <c r="P14" s="271"/>
      <c r="Q14" s="271"/>
      <c r="R14" s="120"/>
      <c r="S14" s="82"/>
      <c r="T14" s="82"/>
      <c r="U14" s="82"/>
      <c r="V14" s="120"/>
      <c r="W14" s="120"/>
      <c r="X14" s="120"/>
      <c r="Y14" s="82"/>
      <c r="Z14" s="82"/>
      <c r="AA14" s="82"/>
      <c r="AB14" s="120"/>
      <c r="AC14" s="120"/>
      <c r="AD14" s="82"/>
      <c r="AE14" s="82"/>
      <c r="AF14" s="82"/>
      <c r="AG14" s="82"/>
      <c r="AH14" s="82"/>
      <c r="AI14" s="82"/>
      <c r="AJ14" s="82"/>
      <c r="AK14" s="82"/>
    </row>
    <row r="15" spans="2:37" s="96" customFormat="1" ht="26.25" customHeight="1" x14ac:dyDescent="0.2">
      <c r="G15" s="443"/>
      <c r="I15" s="170"/>
      <c r="J15" s="170"/>
      <c r="K15" s="170"/>
      <c r="L15" s="170"/>
      <c r="M15" s="170"/>
      <c r="N15" s="170"/>
      <c r="O15" s="170"/>
      <c r="P15" s="280"/>
      <c r="Q15" s="280"/>
      <c r="R15" s="127"/>
      <c r="S15" s="432"/>
      <c r="T15" s="432"/>
      <c r="U15" s="432"/>
      <c r="V15" s="127"/>
      <c r="W15" s="127"/>
      <c r="X15" s="127"/>
      <c r="Y15" s="432"/>
      <c r="Z15" s="432"/>
      <c r="AA15" s="432"/>
      <c r="AB15" s="127"/>
      <c r="AC15" s="127"/>
      <c r="AD15" s="432"/>
      <c r="AE15" s="432"/>
    </row>
    <row r="16" spans="2:37" s="82" customFormat="1" ht="26.25" customHeight="1" x14ac:dyDescent="0.2">
      <c r="F16" s="135"/>
      <c r="G16" s="117"/>
      <c r="I16" s="166"/>
      <c r="J16" s="166"/>
      <c r="K16" s="166"/>
      <c r="L16" s="166"/>
      <c r="M16" s="166"/>
      <c r="N16" s="166"/>
      <c r="O16" s="166"/>
      <c r="P16" s="271"/>
      <c r="Q16" s="271"/>
      <c r="R16" s="120"/>
      <c r="V16" s="120"/>
      <c r="W16" s="120"/>
      <c r="X16" s="120"/>
      <c r="AB16" s="120"/>
      <c r="AC16" s="120"/>
    </row>
    <row r="17" spans="1:37" s="9" customFormat="1" ht="26.25" customHeight="1" x14ac:dyDescent="0.2">
      <c r="A17" s="112"/>
      <c r="B17" s="218" t="s">
        <v>140</v>
      </c>
      <c r="C17" s="112"/>
      <c r="D17" s="112"/>
      <c r="E17" s="112"/>
      <c r="F17" s="118"/>
      <c r="G17" s="119"/>
      <c r="H17" s="112"/>
      <c r="I17" s="273"/>
      <c r="J17" s="166"/>
      <c r="K17" s="169"/>
      <c r="L17" s="169"/>
      <c r="M17" s="169"/>
      <c r="N17" s="169"/>
      <c r="O17" s="169"/>
      <c r="P17" s="264"/>
      <c r="Q17" s="264"/>
      <c r="R17"/>
      <c r="S17" s="115"/>
      <c r="T17" s="115"/>
      <c r="U17" s="115"/>
      <c r="V17"/>
      <c r="W17"/>
      <c r="X17"/>
      <c r="Y17" s="115"/>
      <c r="Z17" s="115"/>
      <c r="AA17" s="115"/>
      <c r="AB17"/>
      <c r="AC17"/>
      <c r="AD17" s="115"/>
      <c r="AE17" s="115"/>
      <c r="AF17" s="91"/>
      <c r="AG17" s="91"/>
      <c r="AH17" s="91"/>
      <c r="AI17" s="91"/>
      <c r="AJ17" s="91"/>
      <c r="AK17" s="91"/>
    </row>
    <row r="18" spans="1:37" ht="26.25" customHeight="1" x14ac:dyDescent="0.2">
      <c r="B18" s="30"/>
      <c r="C18" s="30"/>
      <c r="D18" s="30"/>
      <c r="E18" s="30"/>
      <c r="F18" s="43"/>
      <c r="G18" s="38"/>
      <c r="AF18" s="91"/>
      <c r="AG18" s="91"/>
      <c r="AH18" s="91"/>
      <c r="AI18" s="91"/>
      <c r="AJ18" s="91"/>
      <c r="AK18" s="91"/>
    </row>
    <row r="19" spans="1:37" s="2" customFormat="1" ht="26.25" customHeight="1" x14ac:dyDescent="0.2">
      <c r="A19" s="102"/>
      <c r="B19" s="565" t="s">
        <v>119</v>
      </c>
      <c r="C19" s="565"/>
      <c r="D19" s="565"/>
      <c r="E19" s="565"/>
      <c r="F19" s="458">
        <v>5</v>
      </c>
      <c r="G19" s="39" t="s">
        <v>364</v>
      </c>
      <c r="H19" s="102"/>
      <c r="I19" s="438"/>
      <c r="J19" s="438"/>
      <c r="K19" s="438"/>
      <c r="L19" s="438"/>
      <c r="M19" s="438"/>
      <c r="N19" s="169"/>
      <c r="O19" s="169"/>
      <c r="P19" s="264"/>
      <c r="Q19" s="264"/>
      <c r="R19"/>
      <c r="S19" s="115"/>
      <c r="T19" s="115"/>
      <c r="U19" s="115"/>
      <c r="V19"/>
      <c r="W19"/>
      <c r="X19"/>
      <c r="Y19" s="115"/>
      <c r="Z19" s="115"/>
      <c r="AA19" s="115"/>
      <c r="AB19"/>
      <c r="AC19"/>
      <c r="AD19" s="115"/>
      <c r="AE19" s="115"/>
      <c r="AF19" s="91"/>
      <c r="AG19" s="91"/>
      <c r="AH19" s="91"/>
      <c r="AI19" s="91"/>
      <c r="AJ19" s="91"/>
      <c r="AK19" s="91"/>
    </row>
    <row r="20" spans="1:37" s="2" customFormat="1" ht="26.25" customHeight="1" x14ac:dyDescent="0.2">
      <c r="A20" s="102"/>
      <c r="B20" s="565" t="s">
        <v>263</v>
      </c>
      <c r="C20" s="565"/>
      <c r="D20" s="565"/>
      <c r="E20" s="565"/>
      <c r="F20" s="458">
        <v>10</v>
      </c>
      <c r="G20" s="39" t="s">
        <v>365</v>
      </c>
      <c r="H20" s="102"/>
      <c r="I20" s="438"/>
      <c r="J20" s="438"/>
      <c r="K20" s="438"/>
      <c r="L20" s="438"/>
      <c r="M20" s="438"/>
      <c r="N20" s="169"/>
      <c r="O20" s="169"/>
      <c r="P20" s="264"/>
      <c r="Q20" s="264"/>
      <c r="R20"/>
      <c r="S20" s="115"/>
      <c r="T20" s="115"/>
      <c r="U20" s="115"/>
      <c r="V20"/>
      <c r="W20"/>
      <c r="X20"/>
      <c r="Y20" s="115"/>
      <c r="Z20" s="115"/>
      <c r="AA20" s="115"/>
      <c r="AB20"/>
      <c r="AC20"/>
      <c r="AD20" s="115"/>
      <c r="AE20" s="115"/>
      <c r="AF20" s="115"/>
      <c r="AG20" s="115"/>
      <c r="AH20" s="115"/>
      <c r="AI20" s="115"/>
      <c r="AJ20" s="115"/>
      <c r="AK20" s="115"/>
    </row>
    <row r="21" spans="1:37" s="30" customFormat="1" ht="26.25" customHeight="1" x14ac:dyDescent="0.2">
      <c r="A21" s="82"/>
      <c r="F21" s="222"/>
      <c r="G21" s="38"/>
      <c r="H21" s="82"/>
      <c r="I21" s="166"/>
      <c r="J21" s="166"/>
      <c r="K21" s="169"/>
      <c r="L21" s="169"/>
      <c r="M21" s="169"/>
      <c r="N21" s="169"/>
      <c r="O21" s="169"/>
      <c r="P21" s="264"/>
      <c r="Q21" s="264"/>
      <c r="R21"/>
      <c r="S21" s="115"/>
      <c r="T21" s="115"/>
      <c r="U21" s="115"/>
      <c r="V21"/>
      <c r="W21"/>
      <c r="X21"/>
      <c r="Y21" s="115"/>
      <c r="Z21" s="115"/>
      <c r="AA21" s="115"/>
      <c r="AB21"/>
      <c r="AC21"/>
      <c r="AD21" s="115"/>
      <c r="AE21" s="115"/>
      <c r="AF21" s="91"/>
      <c r="AG21" s="91"/>
      <c r="AH21" s="91"/>
      <c r="AI21" s="91"/>
      <c r="AJ21" s="91"/>
      <c r="AK21" s="91"/>
    </row>
    <row r="22" spans="1:37" s="30" customFormat="1" ht="26.25" customHeight="1" x14ac:dyDescent="0.2">
      <c r="A22" s="82"/>
      <c r="F22" s="222"/>
      <c r="G22" s="38"/>
      <c r="H22" s="82"/>
      <c r="I22" s="166"/>
      <c r="J22" s="166"/>
      <c r="K22" s="169"/>
      <c r="L22" s="169"/>
      <c r="M22" s="169"/>
      <c r="N22" s="169"/>
      <c r="O22" s="169"/>
      <c r="P22" s="264"/>
      <c r="Q22" s="264"/>
      <c r="R22"/>
      <c r="S22" s="115"/>
      <c r="T22" s="115"/>
      <c r="U22" s="115"/>
      <c r="V22"/>
      <c r="W22"/>
      <c r="X22"/>
      <c r="Y22" s="115"/>
      <c r="Z22" s="115"/>
      <c r="AA22" s="115"/>
      <c r="AB22"/>
      <c r="AC22"/>
      <c r="AD22" s="115"/>
      <c r="AE22" s="115"/>
      <c r="AF22" s="115"/>
      <c r="AG22" s="115"/>
      <c r="AH22" s="115"/>
      <c r="AI22" s="115"/>
      <c r="AJ22" s="115"/>
      <c r="AK22" s="115"/>
    </row>
    <row r="23" spans="1:37" s="35" customFormat="1" ht="26.25" customHeight="1" x14ac:dyDescent="0.2">
      <c r="A23" s="112"/>
      <c r="B23" s="34" t="s">
        <v>141</v>
      </c>
      <c r="E23" s="37"/>
      <c r="F23" s="223"/>
      <c r="G23" s="38"/>
      <c r="H23" s="112"/>
      <c r="I23" s="273"/>
      <c r="J23" s="166"/>
      <c r="K23" s="169"/>
      <c r="L23" s="169"/>
      <c r="M23" s="169"/>
      <c r="N23" s="169"/>
      <c r="O23" s="169"/>
      <c r="P23" s="264"/>
      <c r="Q23" s="264"/>
      <c r="R23"/>
      <c r="S23" s="115"/>
      <c r="T23" s="115"/>
      <c r="U23" s="115"/>
      <c r="V23"/>
      <c r="W23"/>
      <c r="X23"/>
      <c r="Y23" s="115"/>
      <c r="Z23" s="115"/>
      <c r="AA23" s="115"/>
      <c r="AB23"/>
      <c r="AC23"/>
      <c r="AD23" s="115"/>
      <c r="AE23" s="115"/>
      <c r="AF23" s="91"/>
      <c r="AG23" s="91"/>
      <c r="AH23" s="91"/>
      <c r="AI23" s="91"/>
      <c r="AJ23" s="91"/>
      <c r="AK23" s="91"/>
    </row>
    <row r="24" spans="1:37" s="32" customFormat="1" ht="26.25" customHeight="1" x14ac:dyDescent="0.2">
      <c r="A24" s="96"/>
      <c r="F24" s="222"/>
      <c r="H24" s="96"/>
      <c r="I24" s="273"/>
      <c r="J24" s="166"/>
      <c r="K24" s="169"/>
      <c r="L24" s="169"/>
      <c r="M24" s="169"/>
      <c r="N24" s="169"/>
      <c r="O24" s="169"/>
      <c r="P24" s="264"/>
      <c r="Q24" s="264"/>
      <c r="R24"/>
      <c r="S24" s="115"/>
      <c r="T24" s="115"/>
      <c r="U24" s="115"/>
      <c r="V24"/>
      <c r="W24"/>
      <c r="X24"/>
      <c r="Y24" s="115"/>
      <c r="Z24" s="115"/>
      <c r="AA24" s="115"/>
      <c r="AB24"/>
      <c r="AC24"/>
      <c r="AD24" s="115"/>
      <c r="AE24" s="115"/>
      <c r="AF24" s="91"/>
      <c r="AG24" s="91"/>
      <c r="AH24" s="91"/>
      <c r="AI24" s="91"/>
      <c r="AJ24" s="91"/>
      <c r="AK24" s="91"/>
    </row>
    <row r="25" spans="1:37" s="15" customFormat="1" ht="26.25" customHeight="1" x14ac:dyDescent="0.2">
      <c r="A25" s="87"/>
      <c r="B25" s="585" t="s">
        <v>376</v>
      </c>
      <c r="C25" s="585"/>
      <c r="D25" s="590" t="s">
        <v>377</v>
      </c>
      <c r="E25" s="176" t="s">
        <v>173</v>
      </c>
      <c r="F25" s="259"/>
      <c r="G25" s="39" t="s">
        <v>74</v>
      </c>
      <c r="H25" s="87"/>
      <c r="I25" s="438"/>
      <c r="J25" s="438"/>
      <c r="K25" s="438"/>
      <c r="L25" s="438"/>
      <c r="M25" s="438"/>
      <c r="N25" s="438"/>
      <c r="O25" s="438"/>
      <c r="P25" s="264"/>
      <c r="Q25" s="264"/>
      <c r="R25"/>
      <c r="S25" s="115"/>
      <c r="T25" s="115"/>
      <c r="U25" s="115"/>
      <c r="V25"/>
      <c r="W25"/>
      <c r="X25"/>
      <c r="Y25" s="115"/>
      <c r="Z25" s="115"/>
      <c r="AA25" s="115"/>
      <c r="AB25"/>
      <c r="AC25"/>
      <c r="AD25" s="115"/>
      <c r="AE25" s="115"/>
      <c r="AF25" s="91"/>
      <c r="AG25" s="91"/>
      <c r="AH25" s="91"/>
      <c r="AI25" s="91"/>
      <c r="AJ25" s="91"/>
      <c r="AK25" s="91"/>
    </row>
    <row r="26" spans="1:37" s="15" customFormat="1" ht="26.25" customHeight="1" x14ac:dyDescent="0.2">
      <c r="A26" s="87"/>
      <c r="B26" s="585"/>
      <c r="C26" s="585"/>
      <c r="D26" s="591"/>
      <c r="E26" s="176" t="s">
        <v>15</v>
      </c>
      <c r="F26" s="259"/>
      <c r="G26" s="39" t="s">
        <v>74</v>
      </c>
      <c r="H26" s="87"/>
      <c r="I26" s="438"/>
      <c r="J26" s="438"/>
      <c r="K26" s="438"/>
      <c r="L26" s="438"/>
      <c r="M26" s="438"/>
      <c r="N26" s="438"/>
      <c r="O26" s="438"/>
      <c r="P26" s="264"/>
      <c r="Q26" s="264"/>
      <c r="R26"/>
      <c r="S26" s="115"/>
      <c r="T26" s="115"/>
      <c r="U26" s="115"/>
      <c r="V26"/>
      <c r="W26"/>
      <c r="X26"/>
      <c r="Y26" s="115"/>
      <c r="Z26" s="115"/>
      <c r="AA26" s="115"/>
      <c r="AB26"/>
      <c r="AC26"/>
      <c r="AD26" s="115"/>
      <c r="AE26" s="115"/>
      <c r="AF26" s="91"/>
      <c r="AG26" s="91"/>
      <c r="AH26" s="91"/>
      <c r="AI26" s="91"/>
      <c r="AJ26" s="91"/>
      <c r="AK26" s="91"/>
    </row>
    <row r="27" spans="1:37" s="15" customFormat="1" ht="26.25" customHeight="1" x14ac:dyDescent="0.2">
      <c r="A27" s="87"/>
      <c r="B27" s="585"/>
      <c r="C27" s="585"/>
      <c r="D27" s="591"/>
      <c r="E27" s="176" t="s">
        <v>16</v>
      </c>
      <c r="F27" s="259"/>
      <c r="G27" s="39" t="s">
        <v>74</v>
      </c>
      <c r="H27" s="87"/>
      <c r="I27" s="438"/>
      <c r="J27" s="438"/>
      <c r="K27" s="438"/>
      <c r="L27" s="438"/>
      <c r="M27" s="438"/>
      <c r="N27" s="438"/>
      <c r="O27" s="438"/>
      <c r="P27" s="264"/>
      <c r="Q27" s="264"/>
      <c r="R27"/>
      <c r="S27" s="115"/>
      <c r="T27" s="115"/>
      <c r="U27" s="115"/>
      <c r="V27"/>
      <c r="W27"/>
      <c r="X27"/>
      <c r="Y27" s="115"/>
      <c r="Z27" s="115"/>
      <c r="AA27" s="115"/>
      <c r="AB27"/>
      <c r="AC27"/>
      <c r="AD27" s="115"/>
      <c r="AE27" s="115"/>
      <c r="AF27" s="91"/>
      <c r="AG27" s="91"/>
      <c r="AH27" s="91"/>
      <c r="AI27" s="91"/>
      <c r="AJ27" s="91"/>
      <c r="AK27" s="91"/>
    </row>
    <row r="28" spans="1:37" s="15" customFormat="1" ht="26.25" customHeight="1" x14ac:dyDescent="0.2">
      <c r="A28" s="87"/>
      <c r="B28" s="585"/>
      <c r="C28" s="585"/>
      <c r="D28" s="591"/>
      <c r="E28" s="176" t="s">
        <v>17</v>
      </c>
      <c r="F28" s="259"/>
      <c r="G28" s="39" t="s">
        <v>74</v>
      </c>
      <c r="H28" s="87"/>
      <c r="I28" s="438"/>
      <c r="J28" s="438"/>
      <c r="K28" s="438"/>
      <c r="L28" s="438"/>
      <c r="M28" s="438"/>
      <c r="N28" s="438"/>
      <c r="O28" s="438"/>
      <c r="P28" s="264"/>
      <c r="Q28" s="264"/>
      <c r="R28"/>
      <c r="S28" s="115"/>
      <c r="T28" s="115"/>
      <c r="U28" s="115"/>
      <c r="V28"/>
      <c r="W28"/>
      <c r="X28"/>
      <c r="Y28" s="115"/>
      <c r="Z28" s="115"/>
      <c r="AA28" s="115"/>
      <c r="AB28"/>
      <c r="AC28"/>
      <c r="AD28" s="115"/>
      <c r="AE28" s="115"/>
      <c r="AF28" s="91"/>
      <c r="AG28" s="91"/>
      <c r="AH28" s="91"/>
      <c r="AI28" s="91"/>
      <c r="AJ28" s="91"/>
      <c r="AK28" s="91"/>
    </row>
    <row r="29" spans="1:37" s="15" customFormat="1" ht="26.25" customHeight="1" x14ac:dyDescent="0.2">
      <c r="A29" s="87"/>
      <c r="B29" s="585"/>
      <c r="C29" s="585"/>
      <c r="D29" s="592"/>
      <c r="E29" s="228" t="s">
        <v>439</v>
      </c>
      <c r="F29" s="259"/>
      <c r="G29" s="39" t="s">
        <v>74</v>
      </c>
      <c r="H29" s="87"/>
      <c r="I29" s="438"/>
      <c r="J29" s="438"/>
      <c r="K29" s="438"/>
      <c r="L29" s="438"/>
      <c r="M29" s="438"/>
      <c r="N29" s="438"/>
      <c r="O29" s="438"/>
      <c r="P29" s="264"/>
      <c r="Q29" s="264"/>
      <c r="R29"/>
      <c r="S29" s="115"/>
      <c r="T29" s="115"/>
      <c r="U29" s="115"/>
      <c r="V29"/>
      <c r="W29"/>
      <c r="X29"/>
      <c r="Y29" s="115"/>
      <c r="Z29" s="115"/>
      <c r="AA29" s="115"/>
      <c r="AB29"/>
      <c r="AC29"/>
      <c r="AD29" s="115"/>
      <c r="AE29" s="115"/>
      <c r="AF29" s="115"/>
      <c r="AG29" s="115"/>
      <c r="AH29" s="115"/>
      <c r="AI29" s="115"/>
      <c r="AJ29" s="115"/>
      <c r="AK29" s="115"/>
    </row>
    <row r="30" spans="1:37" s="15" customFormat="1" ht="26.25" customHeight="1" x14ac:dyDescent="0.2">
      <c r="A30" s="87"/>
      <c r="B30" s="585"/>
      <c r="C30" s="585"/>
      <c r="D30" s="590" t="s">
        <v>378</v>
      </c>
      <c r="E30" s="176" t="s">
        <v>173</v>
      </c>
      <c r="F30" s="259"/>
      <c r="G30" s="39" t="s">
        <v>74</v>
      </c>
      <c r="H30" s="87"/>
      <c r="I30" s="438"/>
      <c r="J30" s="438"/>
      <c r="K30" s="438"/>
      <c r="L30" s="438"/>
      <c r="M30" s="438"/>
      <c r="N30" s="438"/>
      <c r="O30" s="438"/>
      <c r="P30" s="264"/>
      <c r="Q30" s="264"/>
      <c r="R30"/>
      <c r="S30" s="115"/>
      <c r="T30" s="115"/>
      <c r="U30" s="115"/>
      <c r="V30"/>
      <c r="W30"/>
      <c r="X30"/>
      <c r="Y30" s="115"/>
      <c r="Z30" s="115"/>
      <c r="AA30" s="115"/>
      <c r="AB30"/>
      <c r="AC30"/>
      <c r="AD30" s="115"/>
      <c r="AE30" s="115"/>
      <c r="AF30" s="91"/>
      <c r="AG30" s="91"/>
      <c r="AH30" s="91"/>
      <c r="AI30" s="91"/>
      <c r="AJ30" s="91"/>
      <c r="AK30" s="91"/>
    </row>
    <row r="31" spans="1:37" s="15" customFormat="1" ht="26.25" customHeight="1" x14ac:dyDescent="0.2">
      <c r="A31" s="87"/>
      <c r="B31" s="585"/>
      <c r="C31" s="585"/>
      <c r="D31" s="591"/>
      <c r="E31" s="176" t="s">
        <v>15</v>
      </c>
      <c r="F31" s="259"/>
      <c r="G31" s="39" t="s">
        <v>74</v>
      </c>
      <c r="H31" s="87"/>
      <c r="I31" s="438"/>
      <c r="J31" s="438"/>
      <c r="K31" s="438"/>
      <c r="L31" s="438"/>
      <c r="M31" s="438"/>
      <c r="N31" s="438"/>
      <c r="O31" s="438"/>
      <c r="P31" s="264"/>
      <c r="Q31" s="264"/>
      <c r="R31"/>
      <c r="S31" s="115"/>
      <c r="T31" s="115"/>
      <c r="U31" s="115"/>
      <c r="V31"/>
      <c r="W31"/>
      <c r="X31"/>
      <c r="Y31" s="115"/>
      <c r="Z31" s="115"/>
      <c r="AA31" s="115"/>
      <c r="AB31"/>
      <c r="AC31"/>
      <c r="AD31" s="115"/>
      <c r="AE31" s="115"/>
      <c r="AF31" s="91"/>
      <c r="AG31" s="91"/>
      <c r="AH31" s="91"/>
      <c r="AI31" s="91"/>
      <c r="AJ31" s="91"/>
      <c r="AK31" s="91"/>
    </row>
    <row r="32" spans="1:37" s="15" customFormat="1" ht="26.25" customHeight="1" x14ac:dyDescent="0.2">
      <c r="A32" s="87"/>
      <c r="B32" s="585"/>
      <c r="C32" s="585"/>
      <c r="D32" s="591"/>
      <c r="E32" s="176" t="s">
        <v>16</v>
      </c>
      <c r="F32" s="259"/>
      <c r="G32" s="39" t="s">
        <v>74</v>
      </c>
      <c r="H32" s="87"/>
      <c r="I32" s="438"/>
      <c r="J32" s="438"/>
      <c r="K32" s="438"/>
      <c r="L32" s="438"/>
      <c r="M32" s="438"/>
      <c r="N32" s="438"/>
      <c r="O32" s="438"/>
      <c r="P32" s="264"/>
      <c r="Q32" s="264"/>
      <c r="R32"/>
      <c r="S32" s="115"/>
      <c r="T32" s="115"/>
      <c r="U32" s="115"/>
      <c r="V32"/>
      <c r="W32"/>
      <c r="X32"/>
      <c r="Y32" s="115"/>
      <c r="Z32" s="115"/>
      <c r="AA32" s="115"/>
      <c r="AB32"/>
      <c r="AC32"/>
      <c r="AD32" s="115"/>
      <c r="AE32" s="115"/>
      <c r="AF32" s="91"/>
      <c r="AG32" s="91"/>
      <c r="AH32" s="91"/>
      <c r="AI32" s="91"/>
      <c r="AJ32" s="91"/>
      <c r="AK32" s="91"/>
    </row>
    <row r="33" spans="1:39" s="15" customFormat="1" ht="26.25" customHeight="1" x14ac:dyDescent="0.2">
      <c r="A33" s="87"/>
      <c r="B33" s="585"/>
      <c r="C33" s="585"/>
      <c r="D33" s="591"/>
      <c r="E33" s="176" t="s">
        <v>17</v>
      </c>
      <c r="F33" s="259"/>
      <c r="G33" s="39" t="s">
        <v>74</v>
      </c>
      <c r="H33" s="87"/>
      <c r="I33" s="438"/>
      <c r="J33" s="438"/>
      <c r="K33" s="438"/>
      <c r="L33" s="438"/>
      <c r="M33" s="438"/>
      <c r="N33" s="438"/>
      <c r="O33" s="438"/>
      <c r="P33" s="264"/>
      <c r="Q33" s="264"/>
      <c r="R33"/>
      <c r="S33" s="115"/>
      <c r="T33" s="115"/>
      <c r="U33" s="115"/>
      <c r="V33"/>
      <c r="W33"/>
      <c r="X33"/>
      <c r="Y33" s="115"/>
      <c r="Z33" s="115"/>
      <c r="AA33" s="115"/>
      <c r="AB33"/>
      <c r="AC33"/>
      <c r="AD33" s="115"/>
      <c r="AE33" s="115"/>
      <c r="AF33" s="91"/>
      <c r="AG33" s="91"/>
      <c r="AH33" s="91"/>
      <c r="AI33" s="91"/>
      <c r="AJ33" s="91"/>
      <c r="AK33" s="91"/>
    </row>
    <row r="34" spans="1:39" s="15" customFormat="1" ht="26.25" customHeight="1" x14ac:dyDescent="0.2">
      <c r="A34" s="87"/>
      <c r="B34" s="585"/>
      <c r="C34" s="585"/>
      <c r="D34" s="592"/>
      <c r="E34" s="262" t="s">
        <v>439</v>
      </c>
      <c r="F34" s="259"/>
      <c r="G34" s="39" t="s">
        <v>74</v>
      </c>
      <c r="H34" s="87"/>
      <c r="I34" s="438"/>
      <c r="J34" s="438"/>
      <c r="K34" s="438"/>
      <c r="L34" s="438"/>
      <c r="M34" s="438"/>
      <c r="N34" s="438"/>
      <c r="O34" s="438"/>
      <c r="P34" s="264"/>
      <c r="Q34" s="264"/>
      <c r="R34"/>
      <c r="S34" s="115"/>
      <c r="T34" s="115"/>
      <c r="U34" s="115"/>
      <c r="V34"/>
      <c r="W34"/>
      <c r="X34"/>
      <c r="Y34" s="115"/>
      <c r="Z34" s="115"/>
      <c r="AA34" s="115"/>
      <c r="AB34"/>
      <c r="AC34"/>
      <c r="AD34" s="115"/>
      <c r="AE34" s="115"/>
      <c r="AF34" s="115"/>
      <c r="AG34" s="115"/>
      <c r="AH34" s="115"/>
      <c r="AI34" s="115"/>
      <c r="AJ34" s="115"/>
      <c r="AK34" s="115"/>
    </row>
    <row r="35" spans="1:39" s="15" customFormat="1" ht="26.25" customHeight="1" x14ac:dyDescent="0.2">
      <c r="A35" s="87"/>
      <c r="B35" s="87"/>
      <c r="C35" s="87"/>
      <c r="D35" s="87"/>
      <c r="E35" s="87"/>
      <c r="F35" s="205"/>
      <c r="G35" s="443"/>
      <c r="H35" s="87"/>
      <c r="I35" s="273"/>
      <c r="J35" s="166"/>
      <c r="K35" s="169"/>
      <c r="L35" s="169"/>
      <c r="M35" s="169"/>
      <c r="N35" s="169"/>
      <c r="O35" s="169"/>
      <c r="P35" s="264"/>
      <c r="Q35" s="264"/>
      <c r="R35"/>
      <c r="S35" s="115"/>
      <c r="T35" s="115"/>
      <c r="U35" s="115"/>
      <c r="V35"/>
      <c r="W35"/>
      <c r="X35"/>
      <c r="Y35" s="115"/>
      <c r="Z35" s="115"/>
      <c r="AA35" s="115"/>
      <c r="AB35"/>
      <c r="AC35"/>
      <c r="AD35" s="115"/>
      <c r="AE35" s="115"/>
      <c r="AF35" s="115"/>
      <c r="AG35" s="115"/>
      <c r="AH35" s="115"/>
      <c r="AI35" s="115"/>
      <c r="AJ35" s="115"/>
      <c r="AK35" s="115"/>
    </row>
    <row r="36" spans="1:39" s="15" customFormat="1" ht="26.25" customHeight="1" x14ac:dyDescent="0.2">
      <c r="A36" s="87"/>
      <c r="B36" s="601" t="s">
        <v>144</v>
      </c>
      <c r="C36" s="601"/>
      <c r="D36" s="601"/>
      <c r="E36" s="601"/>
      <c r="F36" s="259"/>
      <c r="G36" s="39" t="s">
        <v>49</v>
      </c>
      <c r="H36" s="87"/>
      <c r="I36" s="439"/>
      <c r="J36" s="439"/>
      <c r="K36" s="439"/>
      <c r="L36" s="439"/>
      <c r="M36" s="439"/>
      <c r="N36" s="439"/>
      <c r="O36" s="439"/>
      <c r="P36" s="264"/>
      <c r="Q36" s="264"/>
      <c r="R36"/>
      <c r="S36" s="115"/>
      <c r="T36" s="115"/>
      <c r="U36" s="115"/>
      <c r="V36"/>
      <c r="W36"/>
      <c r="X36"/>
      <c r="Y36" s="115"/>
      <c r="Z36" s="115"/>
      <c r="AA36" s="115"/>
      <c r="AB36"/>
      <c r="AC36"/>
      <c r="AD36" s="115"/>
      <c r="AE36" s="115"/>
      <c r="AF36" s="91"/>
      <c r="AG36" s="91"/>
      <c r="AH36" s="91"/>
      <c r="AI36" s="91"/>
      <c r="AJ36" s="91"/>
      <c r="AK36" s="91"/>
    </row>
    <row r="37" spans="1:39" s="15" customFormat="1" ht="26.25" customHeight="1" x14ac:dyDescent="0.2">
      <c r="A37" s="87"/>
      <c r="B37" s="87"/>
      <c r="C37" s="87"/>
      <c r="D37" s="87"/>
      <c r="E37" s="87"/>
      <c r="F37" s="205"/>
      <c r="G37" s="443"/>
      <c r="H37" s="87"/>
      <c r="I37" s="273"/>
      <c r="J37" s="166"/>
      <c r="K37" s="169"/>
      <c r="L37" s="169"/>
      <c r="M37" s="169"/>
      <c r="N37" s="169"/>
      <c r="O37" s="169"/>
      <c r="P37" s="264"/>
      <c r="Q37" s="264"/>
      <c r="R37"/>
      <c r="S37" s="115"/>
      <c r="T37" s="115"/>
      <c r="U37" s="115"/>
      <c r="V37"/>
      <c r="W37"/>
      <c r="X37"/>
      <c r="Y37" s="115"/>
      <c r="Z37" s="115"/>
      <c r="AA37" s="115"/>
      <c r="AB37"/>
      <c r="AC37"/>
      <c r="AD37" s="115"/>
      <c r="AE37" s="115"/>
      <c r="AF37" s="115"/>
      <c r="AG37" s="115"/>
      <c r="AH37" s="115"/>
      <c r="AI37" s="115"/>
      <c r="AJ37" s="115"/>
      <c r="AK37" s="115"/>
    </row>
    <row r="38" spans="1:39" s="15" customFormat="1" ht="26.25" customHeight="1" x14ac:dyDescent="0.2">
      <c r="A38" s="87"/>
      <c r="B38" s="565" t="s">
        <v>258</v>
      </c>
      <c r="C38" s="565"/>
      <c r="D38" s="565"/>
      <c r="E38" s="565"/>
      <c r="F38" s="259"/>
      <c r="G38" s="39" t="s">
        <v>49</v>
      </c>
      <c r="H38" s="87"/>
      <c r="I38" s="439"/>
      <c r="J38" s="439"/>
      <c r="K38" s="439"/>
      <c r="L38" s="439"/>
      <c r="M38" s="439"/>
      <c r="N38" s="439"/>
      <c r="O38" s="439"/>
      <c r="P38" s="264"/>
      <c r="Q38" s="264"/>
      <c r="R38"/>
      <c r="S38" s="115"/>
      <c r="T38" s="115"/>
      <c r="U38" s="115"/>
      <c r="V38"/>
      <c r="W38"/>
      <c r="X38"/>
      <c r="Y38" s="115"/>
      <c r="Z38" s="115"/>
      <c r="AA38" s="115"/>
      <c r="AB38"/>
      <c r="AC38"/>
      <c r="AD38" s="115"/>
      <c r="AE38" s="115"/>
      <c r="AF38" s="91"/>
      <c r="AG38" s="91"/>
      <c r="AH38" s="91"/>
      <c r="AI38" s="91"/>
      <c r="AJ38" s="91"/>
      <c r="AK38" s="91"/>
    </row>
    <row r="39" spans="1:39" s="15" customFormat="1" ht="26.25" customHeight="1" x14ac:dyDescent="0.2">
      <c r="A39" s="87"/>
      <c r="B39" s="87"/>
      <c r="C39" s="87"/>
      <c r="D39" s="87"/>
      <c r="E39" s="87"/>
      <c r="F39" s="205"/>
      <c r="G39" s="443"/>
      <c r="H39" s="87"/>
      <c r="I39" s="260"/>
      <c r="J39" s="260"/>
      <c r="K39" s="260"/>
      <c r="L39" s="260"/>
      <c r="M39" s="260"/>
      <c r="N39" s="260"/>
      <c r="O39" s="260"/>
      <c r="P39" s="264"/>
      <c r="Q39" s="264"/>
      <c r="R39"/>
      <c r="S39" s="115"/>
      <c r="T39" s="115"/>
      <c r="U39" s="115"/>
      <c r="V39"/>
      <c r="W39"/>
      <c r="X39"/>
      <c r="Y39" s="115"/>
      <c r="Z39" s="115"/>
      <c r="AA39" s="115"/>
      <c r="AB39"/>
      <c r="AC39"/>
      <c r="AD39" s="115"/>
      <c r="AE39" s="115"/>
      <c r="AF39" s="115"/>
      <c r="AG39" s="115"/>
      <c r="AH39" s="115"/>
      <c r="AI39" s="115"/>
      <c r="AJ39" s="115"/>
      <c r="AK39" s="115"/>
    </row>
    <row r="40" spans="1:39" s="15" customFormat="1" ht="26.25" customHeight="1" x14ac:dyDescent="0.2">
      <c r="A40" s="87"/>
      <c r="B40" s="585" t="s">
        <v>379</v>
      </c>
      <c r="C40" s="585"/>
      <c r="D40" s="590" t="s">
        <v>450</v>
      </c>
      <c r="E40" s="193" t="s">
        <v>173</v>
      </c>
      <c r="F40" s="259"/>
      <c r="G40" s="39" t="s">
        <v>50</v>
      </c>
      <c r="H40" s="87"/>
      <c r="I40" s="438"/>
      <c r="J40" s="438"/>
      <c r="K40" s="438"/>
      <c r="L40" s="438"/>
      <c r="M40" s="438"/>
      <c r="N40" s="438"/>
      <c r="O40" s="438"/>
      <c r="P40" s="264"/>
      <c r="Q40" s="264"/>
      <c r="R40"/>
      <c r="S40" s="115"/>
      <c r="T40" s="115"/>
      <c r="U40" s="115"/>
      <c r="V40"/>
      <c r="W40"/>
      <c r="X40"/>
      <c r="Y40" s="115"/>
      <c r="Z40" s="115"/>
      <c r="AA40" s="115"/>
      <c r="AB40"/>
      <c r="AC40"/>
      <c r="AD40" s="115"/>
      <c r="AE40" s="115"/>
      <c r="AF40" s="114"/>
      <c r="AG40" s="114"/>
      <c r="AH40" s="114"/>
      <c r="AI40" s="114"/>
      <c r="AJ40" s="114"/>
      <c r="AK40" s="114"/>
    </row>
    <row r="41" spans="1:39" s="15" customFormat="1" ht="26.25" customHeight="1" x14ac:dyDescent="0.2">
      <c r="A41" s="87"/>
      <c r="B41" s="585"/>
      <c r="C41" s="585"/>
      <c r="D41" s="610"/>
      <c r="E41" s="193" t="s">
        <v>15</v>
      </c>
      <c r="F41" s="259"/>
      <c r="G41" s="39" t="s">
        <v>50</v>
      </c>
      <c r="H41" s="87"/>
      <c r="I41" s="438"/>
      <c r="J41" s="438"/>
      <c r="K41" s="438"/>
      <c r="L41" s="438"/>
      <c r="M41" s="438"/>
      <c r="N41" s="438"/>
      <c r="O41" s="438"/>
      <c r="P41" s="264"/>
      <c r="Q41" s="264"/>
      <c r="R41"/>
      <c r="S41" s="115"/>
      <c r="T41" s="115"/>
      <c r="U41" s="115"/>
      <c r="V41"/>
      <c r="W41"/>
      <c r="X41"/>
      <c r="Y41" s="115"/>
      <c r="Z41" s="115"/>
      <c r="AA41" s="115"/>
      <c r="AB41"/>
      <c r="AC41"/>
      <c r="AD41" s="115"/>
      <c r="AE41" s="115"/>
      <c r="AF41" s="114"/>
      <c r="AG41" s="114"/>
      <c r="AH41" s="114"/>
      <c r="AI41" s="114"/>
      <c r="AJ41" s="114"/>
      <c r="AK41" s="114"/>
    </row>
    <row r="42" spans="1:39" s="15" customFormat="1" ht="26.25" customHeight="1" x14ac:dyDescent="0.2">
      <c r="A42" s="87"/>
      <c r="B42" s="585"/>
      <c r="C42" s="585"/>
      <c r="D42" s="610"/>
      <c r="E42" s="193" t="s">
        <v>16</v>
      </c>
      <c r="F42" s="259"/>
      <c r="G42" s="39" t="s">
        <v>50</v>
      </c>
      <c r="H42" s="87"/>
      <c r="I42" s="438"/>
      <c r="J42" s="438"/>
      <c r="K42" s="438"/>
      <c r="L42" s="438"/>
      <c r="M42" s="438"/>
      <c r="N42" s="438"/>
      <c r="O42" s="438"/>
      <c r="P42" s="264"/>
      <c r="Q42" s="264"/>
      <c r="R42"/>
      <c r="S42" s="115"/>
      <c r="T42" s="115"/>
      <c r="U42" s="115"/>
      <c r="V42"/>
      <c r="W42"/>
      <c r="X42"/>
      <c r="Y42" s="115"/>
      <c r="Z42" s="115"/>
      <c r="AA42" s="115"/>
      <c r="AB42"/>
      <c r="AC42"/>
      <c r="AD42" s="115"/>
      <c r="AE42" s="115"/>
      <c r="AF42" s="114"/>
      <c r="AG42" s="114"/>
      <c r="AH42" s="114"/>
      <c r="AI42" s="114"/>
      <c r="AJ42" s="114"/>
      <c r="AK42" s="114"/>
    </row>
    <row r="43" spans="1:39" s="15" customFormat="1" ht="26.25" customHeight="1" x14ac:dyDescent="0.2">
      <c r="A43" s="87"/>
      <c r="B43" s="585"/>
      <c r="C43" s="585"/>
      <c r="D43" s="610"/>
      <c r="E43" s="193" t="s">
        <v>17</v>
      </c>
      <c r="F43" s="259"/>
      <c r="G43" s="39" t="s">
        <v>50</v>
      </c>
      <c r="H43" s="87"/>
      <c r="I43" s="438"/>
      <c r="J43" s="438"/>
      <c r="K43" s="438"/>
      <c r="L43" s="438"/>
      <c r="M43" s="438"/>
      <c r="N43" s="438"/>
      <c r="O43" s="438"/>
      <c r="P43" s="264"/>
      <c r="Q43" s="264"/>
      <c r="R43"/>
      <c r="S43" s="115"/>
      <c r="T43" s="115"/>
      <c r="U43" s="115"/>
      <c r="V43"/>
      <c r="W43"/>
      <c r="X43"/>
      <c r="Y43" s="115"/>
      <c r="Z43" s="115"/>
      <c r="AA43" s="115"/>
      <c r="AB43"/>
      <c r="AC43"/>
      <c r="AD43" s="115"/>
      <c r="AE43" s="115"/>
      <c r="AF43" s="91"/>
      <c r="AG43" s="91"/>
      <c r="AH43" s="91"/>
      <c r="AI43" s="91"/>
      <c r="AJ43" s="91"/>
      <c r="AK43" s="91"/>
    </row>
    <row r="44" spans="1:39" s="15" customFormat="1" ht="26.25" customHeight="1" x14ac:dyDescent="0.2">
      <c r="A44" s="87"/>
      <c r="B44" s="585"/>
      <c r="C44" s="585"/>
      <c r="D44" s="611"/>
      <c r="E44" s="262" t="s">
        <v>439</v>
      </c>
      <c r="F44" s="259"/>
      <c r="G44" s="39" t="s">
        <v>50</v>
      </c>
      <c r="H44" s="87"/>
      <c r="I44" s="438"/>
      <c r="J44" s="438"/>
      <c r="K44" s="438"/>
      <c r="L44" s="438"/>
      <c r="M44" s="438"/>
      <c r="N44" s="438"/>
      <c r="O44" s="438"/>
      <c r="P44" s="264"/>
      <c r="Q44" s="264"/>
      <c r="R44"/>
      <c r="S44" s="115"/>
      <c r="T44" s="115"/>
      <c r="U44" s="115"/>
      <c r="V44"/>
      <c r="W44"/>
      <c r="X44"/>
      <c r="Y44" s="115"/>
      <c r="Z44" s="115"/>
      <c r="AA44" s="115"/>
      <c r="AB44"/>
      <c r="AC44"/>
      <c r="AD44" s="115"/>
      <c r="AE44" s="115"/>
      <c r="AF44" s="115"/>
      <c r="AG44" s="115"/>
      <c r="AH44" s="115"/>
      <c r="AI44" s="115"/>
      <c r="AJ44" s="115"/>
      <c r="AK44" s="115"/>
    </row>
    <row r="45" spans="1:39" s="15" customFormat="1" ht="26.25" customHeight="1" x14ac:dyDescent="0.2">
      <c r="A45" s="87"/>
      <c r="B45" s="585"/>
      <c r="C45" s="585"/>
      <c r="D45" s="612" t="s">
        <v>51</v>
      </c>
      <c r="E45" s="612"/>
      <c r="F45" s="259"/>
      <c r="G45" s="39" t="s">
        <v>162</v>
      </c>
      <c r="H45" s="87"/>
      <c r="I45" s="439"/>
      <c r="J45" s="439"/>
      <c r="K45" s="439"/>
      <c r="L45" s="439"/>
      <c r="M45" s="439"/>
      <c r="N45" s="439"/>
      <c r="O45" s="439"/>
      <c r="P45" s="264"/>
      <c r="Q45" s="264"/>
      <c r="R45"/>
      <c r="S45" s="115"/>
      <c r="T45" s="115"/>
      <c r="U45" s="115"/>
      <c r="V45"/>
      <c r="W45"/>
      <c r="X45"/>
      <c r="Y45" s="115"/>
      <c r="Z45" s="115"/>
      <c r="AA45" s="115"/>
      <c r="AB45"/>
      <c r="AC45"/>
      <c r="AD45" s="115"/>
      <c r="AE45" s="115"/>
      <c r="AF45" s="91"/>
      <c r="AG45" s="91"/>
      <c r="AH45" s="91"/>
      <c r="AI45" s="91"/>
      <c r="AJ45" s="91"/>
      <c r="AK45" s="91"/>
    </row>
    <row r="46" spans="1:39" s="15" customFormat="1" ht="26.25" customHeight="1" x14ac:dyDescent="0.2">
      <c r="A46" s="87"/>
      <c r="B46" s="585"/>
      <c r="C46" s="585"/>
      <c r="D46" s="612" t="s">
        <v>52</v>
      </c>
      <c r="E46" s="612"/>
      <c r="F46" s="259"/>
      <c r="G46" s="39" t="s">
        <v>162</v>
      </c>
      <c r="H46" s="87"/>
      <c r="I46" s="439"/>
      <c r="J46" s="439"/>
      <c r="K46" s="439"/>
      <c r="L46" s="439"/>
      <c r="M46" s="439"/>
      <c r="N46" s="439"/>
      <c r="O46" s="439"/>
      <c r="P46" s="264"/>
      <c r="Q46" s="264"/>
      <c r="R46"/>
      <c r="S46" s="115"/>
      <c r="T46" s="115"/>
      <c r="U46" s="115"/>
      <c r="V46"/>
      <c r="W46"/>
      <c r="X46"/>
      <c r="Y46" s="115"/>
      <c r="Z46" s="115"/>
      <c r="AA46" s="115"/>
      <c r="AB46"/>
      <c r="AC46"/>
      <c r="AD46" s="115"/>
      <c r="AE46" s="115"/>
      <c r="AF46" s="91"/>
      <c r="AG46" s="91"/>
      <c r="AH46" s="91"/>
      <c r="AI46" s="91"/>
      <c r="AJ46" s="91"/>
      <c r="AK46" s="91"/>
    </row>
    <row r="47" spans="1:39" s="15" customFormat="1" ht="26.25" customHeight="1" x14ac:dyDescent="0.2">
      <c r="A47" s="87"/>
      <c r="B47" s="585"/>
      <c r="C47" s="585"/>
      <c r="D47" s="612" t="s">
        <v>53</v>
      </c>
      <c r="E47" s="612"/>
      <c r="F47" s="259"/>
      <c r="G47" s="39" t="s">
        <v>162</v>
      </c>
      <c r="H47" s="87"/>
      <c r="I47" s="439"/>
      <c r="J47" s="439"/>
      <c r="K47" s="439"/>
      <c r="L47" s="439"/>
      <c r="M47" s="439"/>
      <c r="N47" s="439"/>
      <c r="O47" s="439"/>
      <c r="P47" s="264"/>
      <c r="Q47" s="264"/>
      <c r="R47"/>
      <c r="S47" s="115"/>
      <c r="T47" s="115"/>
      <c r="U47" s="115"/>
      <c r="V47"/>
      <c r="W47"/>
      <c r="X47"/>
      <c r="Y47" s="115"/>
      <c r="Z47" s="115"/>
      <c r="AA47" s="115"/>
      <c r="AB47"/>
      <c r="AC47"/>
      <c r="AD47" s="115"/>
      <c r="AE47" s="115"/>
      <c r="AF47" s="91"/>
      <c r="AG47" s="91"/>
      <c r="AH47" s="91"/>
      <c r="AI47" s="91"/>
      <c r="AJ47" s="91"/>
      <c r="AK47" s="91"/>
    </row>
    <row r="48" spans="1:39" s="36" customFormat="1" ht="26.25" customHeight="1" x14ac:dyDescent="0.2">
      <c r="A48" s="87"/>
      <c r="B48" s="601" t="s">
        <v>145</v>
      </c>
      <c r="C48" s="601"/>
      <c r="D48" s="601"/>
      <c r="E48" s="601"/>
      <c r="F48" s="259"/>
      <c r="G48" s="39" t="s">
        <v>347</v>
      </c>
      <c r="H48" s="87"/>
      <c r="I48" s="439"/>
      <c r="J48" s="439"/>
      <c r="K48" s="439"/>
      <c r="L48" s="439"/>
      <c r="M48" s="439"/>
      <c r="N48" s="439"/>
      <c r="O48" s="439"/>
      <c r="P48" s="264"/>
      <c r="Q48" s="264"/>
      <c r="R48"/>
      <c r="S48" s="115"/>
      <c r="T48" s="115"/>
      <c r="U48" s="115"/>
      <c r="V48"/>
      <c r="W48"/>
      <c r="X48"/>
      <c r="Y48" s="115"/>
      <c r="Z48" s="115"/>
      <c r="AA48" s="115"/>
      <c r="AB48"/>
      <c r="AC48"/>
      <c r="AD48" s="115"/>
      <c r="AE48" s="115"/>
      <c r="AF48" s="91"/>
      <c r="AG48" s="91"/>
      <c r="AH48" s="91"/>
      <c r="AI48" s="91"/>
      <c r="AJ48" s="91"/>
      <c r="AK48" s="91"/>
      <c r="AL48" s="91"/>
      <c r="AM48" s="91"/>
    </row>
    <row r="49" spans="1:39" s="36" customFormat="1" ht="26.25" customHeight="1" x14ac:dyDescent="0.2">
      <c r="A49" s="87"/>
      <c r="F49" s="222"/>
      <c r="G49" s="38"/>
      <c r="H49" s="87"/>
      <c r="I49" s="278"/>
      <c r="J49" s="166"/>
      <c r="K49" s="169"/>
      <c r="L49" s="169"/>
      <c r="M49" s="169"/>
      <c r="N49" s="169"/>
      <c r="O49" s="169"/>
      <c r="P49" s="264"/>
      <c r="Q49" s="264"/>
      <c r="R49"/>
      <c r="S49" s="115"/>
      <c r="T49" s="115"/>
      <c r="U49" s="115"/>
      <c r="V49"/>
      <c r="W49"/>
      <c r="X49"/>
      <c r="Y49" s="115"/>
      <c r="Z49" s="115"/>
      <c r="AA49" s="115"/>
      <c r="AB49"/>
      <c r="AC49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1:39" s="36" customFormat="1" ht="26.25" customHeight="1" x14ac:dyDescent="0.2">
      <c r="A50" s="87"/>
      <c r="F50" s="222"/>
      <c r="G50" s="38"/>
      <c r="H50" s="87"/>
      <c r="I50" s="278"/>
      <c r="J50" s="166"/>
      <c r="K50" s="169"/>
      <c r="L50" s="169"/>
      <c r="M50" s="169"/>
      <c r="N50" s="169"/>
      <c r="O50" s="169"/>
      <c r="P50" s="264"/>
      <c r="Q50" s="264"/>
      <c r="R50"/>
      <c r="S50" s="115"/>
      <c r="T50" s="115"/>
      <c r="U50" s="115"/>
      <c r="V50"/>
      <c r="W50"/>
      <c r="X50"/>
      <c r="Y50" s="115"/>
      <c r="Z50" s="115"/>
      <c r="AA50" s="115"/>
      <c r="AB50"/>
      <c r="AC50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  <row r="51" spans="1:39" s="36" customFormat="1" ht="26.25" customHeight="1" x14ac:dyDescent="0.2">
      <c r="A51" s="87"/>
      <c r="B51" s="34" t="s">
        <v>142</v>
      </c>
      <c r="C51" s="35"/>
      <c r="D51" s="35"/>
      <c r="E51" s="37"/>
      <c r="F51" s="223"/>
      <c r="G51" s="38"/>
      <c r="H51" s="87"/>
      <c r="I51" s="278"/>
      <c r="J51" s="281"/>
      <c r="K51" s="281"/>
      <c r="L51" s="281"/>
      <c r="M51" s="281"/>
      <c r="N51" s="281"/>
      <c r="O51" s="281"/>
      <c r="P51" s="264"/>
      <c r="Q51" s="264"/>
      <c r="R51"/>
      <c r="S51" s="115"/>
      <c r="T51" s="115"/>
      <c r="U51" s="115"/>
      <c r="V51"/>
      <c r="W51"/>
      <c r="X51"/>
      <c r="Y51" s="115"/>
      <c r="Z51" s="115"/>
      <c r="AA51" s="115"/>
      <c r="AB51"/>
      <c r="AC51"/>
      <c r="AD51" s="115"/>
      <c r="AE51" s="115"/>
      <c r="AF51" s="91"/>
      <c r="AG51" s="91"/>
      <c r="AH51" s="91"/>
      <c r="AI51" s="91"/>
      <c r="AJ51" s="91"/>
      <c r="AK51" s="91"/>
      <c r="AL51" s="91"/>
      <c r="AM51" s="91"/>
    </row>
    <row r="52" spans="1:39" s="15" customFormat="1" ht="26.25" customHeight="1" x14ac:dyDescent="0.2">
      <c r="A52" s="87"/>
      <c r="B52" s="36"/>
      <c r="C52" s="36"/>
      <c r="D52" s="36"/>
      <c r="E52" s="36"/>
      <c r="F52" s="222"/>
      <c r="G52" s="38"/>
      <c r="H52" s="87"/>
      <c r="I52" s="278"/>
      <c r="J52" s="282"/>
      <c r="K52" s="282"/>
      <c r="L52" s="282"/>
      <c r="M52" s="282"/>
      <c r="N52" s="282"/>
      <c r="O52" s="282"/>
      <c r="P52" s="264"/>
      <c r="Q52" s="264"/>
      <c r="R52"/>
      <c r="S52" s="115"/>
      <c r="T52" s="115"/>
      <c r="U52" s="115"/>
      <c r="V52"/>
      <c r="W52"/>
      <c r="X52"/>
      <c r="Y52" s="115"/>
      <c r="Z52" s="115"/>
      <c r="AA52" s="115"/>
      <c r="AB52"/>
      <c r="AC52"/>
      <c r="AD52" s="115"/>
      <c r="AE52" s="115"/>
      <c r="AF52" s="91"/>
      <c r="AG52" s="91"/>
      <c r="AH52" s="91"/>
      <c r="AI52" s="91"/>
      <c r="AJ52" s="91"/>
      <c r="AK52" s="91"/>
      <c r="AL52" s="91"/>
      <c r="AM52" s="91"/>
    </row>
    <row r="53" spans="1:39" s="15" customFormat="1" ht="26.25" customHeight="1" x14ac:dyDescent="0.2">
      <c r="A53" s="87"/>
      <c r="B53" s="565" t="s">
        <v>380</v>
      </c>
      <c r="C53" s="565"/>
      <c r="D53" s="601" t="s">
        <v>173</v>
      </c>
      <c r="E53" s="176" t="s">
        <v>54</v>
      </c>
      <c r="F53" s="459">
        <f>'Depre e Rem Gen'!G19</f>
        <v>1.4166666666666666E-2</v>
      </c>
      <c r="G53" s="39" t="s">
        <v>284</v>
      </c>
      <c r="H53" s="87"/>
      <c r="I53" s="438"/>
      <c r="J53" s="438"/>
      <c r="K53" s="438"/>
      <c r="L53" s="438"/>
      <c r="M53" s="438"/>
      <c r="N53" s="438"/>
      <c r="O53" s="438"/>
      <c r="P53" s="264"/>
      <c r="Q53" s="264"/>
      <c r="R53"/>
      <c r="S53" s="115"/>
      <c r="T53" s="115"/>
      <c r="U53" s="115"/>
      <c r="V53"/>
      <c r="W53"/>
      <c r="X53"/>
      <c r="Y53" s="115"/>
      <c r="Z53" s="115"/>
      <c r="AA53" s="115"/>
      <c r="AB53"/>
      <c r="AC53"/>
      <c r="AD53" s="115"/>
      <c r="AE53" s="115"/>
      <c r="AF53" s="91"/>
      <c r="AG53" s="91"/>
      <c r="AH53" s="91"/>
      <c r="AI53" s="91"/>
      <c r="AJ53" s="91"/>
      <c r="AK53" s="91"/>
      <c r="AL53" s="91"/>
      <c r="AM53" s="91"/>
    </row>
    <row r="54" spans="1:39" s="15" customFormat="1" ht="26.25" customHeight="1" x14ac:dyDescent="0.2">
      <c r="A54" s="87"/>
      <c r="B54" s="565"/>
      <c r="C54" s="565"/>
      <c r="D54" s="601"/>
      <c r="E54" s="176" t="s">
        <v>55</v>
      </c>
      <c r="F54" s="459">
        <f>'Depre e Rem Gen'!G20</f>
        <v>1.2592592592592593E-2</v>
      </c>
      <c r="G54" s="39" t="s">
        <v>284</v>
      </c>
      <c r="H54" s="87"/>
      <c r="I54" s="438"/>
      <c r="J54" s="438"/>
      <c r="K54" s="438"/>
      <c r="L54" s="438"/>
      <c r="M54" s="438"/>
      <c r="N54" s="438"/>
      <c r="O54" s="438"/>
      <c r="P54" s="264"/>
      <c r="Q54" s="264"/>
      <c r="R54"/>
      <c r="S54" s="115"/>
      <c r="T54" s="115"/>
      <c r="U54" s="115"/>
      <c r="V54"/>
      <c r="W54"/>
      <c r="X54"/>
      <c r="Y54" s="115"/>
      <c r="Z54" s="115"/>
      <c r="AA54" s="115"/>
      <c r="AB54"/>
      <c r="AC54"/>
      <c r="AD54" s="115"/>
      <c r="AE54" s="115"/>
      <c r="AF54" s="91"/>
      <c r="AG54" s="91"/>
      <c r="AH54" s="91"/>
      <c r="AI54" s="91"/>
      <c r="AJ54" s="91"/>
      <c r="AK54" s="91"/>
      <c r="AL54" s="91"/>
      <c r="AM54" s="91"/>
    </row>
    <row r="55" spans="1:39" s="15" customFormat="1" ht="26.25" customHeight="1" x14ac:dyDescent="0.2">
      <c r="A55" s="87"/>
      <c r="B55" s="565"/>
      <c r="C55" s="565"/>
      <c r="D55" s="601"/>
      <c r="E55" s="176" t="s">
        <v>56</v>
      </c>
      <c r="F55" s="459">
        <f>'Depre e Rem Gen'!G21</f>
        <v>1.1018518518518518E-2</v>
      </c>
      <c r="G55" s="39" t="s">
        <v>284</v>
      </c>
      <c r="H55" s="87"/>
      <c r="I55" s="438"/>
      <c r="J55" s="438"/>
      <c r="K55" s="438"/>
      <c r="L55" s="438"/>
      <c r="M55" s="438"/>
      <c r="N55" s="438"/>
      <c r="O55" s="438"/>
      <c r="P55" s="264"/>
      <c r="Q55" s="264"/>
      <c r="R55"/>
      <c r="S55" s="115"/>
      <c r="T55" s="115"/>
      <c r="U55" s="115"/>
      <c r="V55"/>
      <c r="W55"/>
      <c r="X55"/>
      <c r="Y55" s="115"/>
      <c r="Z55" s="115"/>
      <c r="AA55" s="115"/>
      <c r="AB55"/>
      <c r="AC55"/>
      <c r="AD55" s="115"/>
      <c r="AE55" s="115"/>
      <c r="AF55" s="91"/>
      <c r="AG55" s="91"/>
      <c r="AH55" s="91"/>
      <c r="AI55" s="91"/>
      <c r="AJ55" s="91"/>
      <c r="AK55" s="91"/>
      <c r="AL55" s="91"/>
      <c r="AM55" s="91"/>
    </row>
    <row r="56" spans="1:39" s="15" customFormat="1" ht="26.25" customHeight="1" x14ac:dyDescent="0.2">
      <c r="A56" s="87"/>
      <c r="B56" s="565"/>
      <c r="C56" s="565"/>
      <c r="D56" s="601"/>
      <c r="E56" s="176" t="s">
        <v>57</v>
      </c>
      <c r="F56" s="459">
        <f>'Depre e Rem Gen'!G22</f>
        <v>9.4444444444444445E-3</v>
      </c>
      <c r="G56" s="39" t="s">
        <v>284</v>
      </c>
      <c r="H56" s="87"/>
      <c r="I56" s="438"/>
      <c r="J56" s="438"/>
      <c r="K56" s="438"/>
      <c r="L56" s="438"/>
      <c r="M56" s="438"/>
      <c r="N56" s="438"/>
      <c r="O56" s="438"/>
      <c r="P56" s="264"/>
      <c r="Q56" s="264"/>
      <c r="R56"/>
      <c r="S56" s="115"/>
      <c r="T56" s="115"/>
      <c r="U56" s="115"/>
      <c r="V56"/>
      <c r="W56"/>
      <c r="X56"/>
      <c r="Y56" s="115"/>
      <c r="Z56" s="115"/>
      <c r="AA56" s="115"/>
      <c r="AB56"/>
      <c r="AC56"/>
      <c r="AD56" s="115"/>
      <c r="AE56" s="115"/>
      <c r="AF56" s="91"/>
      <c r="AG56" s="91"/>
      <c r="AH56" s="91"/>
      <c r="AI56" s="91"/>
      <c r="AJ56" s="91"/>
      <c r="AK56" s="91"/>
      <c r="AL56" s="91"/>
      <c r="AM56" s="91"/>
    </row>
    <row r="57" spans="1:39" s="15" customFormat="1" ht="26.25" customHeight="1" x14ac:dyDescent="0.2">
      <c r="A57" s="87"/>
      <c r="B57" s="565"/>
      <c r="C57" s="565"/>
      <c r="D57" s="601"/>
      <c r="E57" s="176" t="s">
        <v>58</v>
      </c>
      <c r="F57" s="459">
        <f>'Depre e Rem Gen'!G23</f>
        <v>7.8703703703703696E-3</v>
      </c>
      <c r="G57" s="39" t="s">
        <v>284</v>
      </c>
      <c r="H57" s="87"/>
      <c r="I57" s="438"/>
      <c r="J57" s="438"/>
      <c r="K57" s="438"/>
      <c r="L57" s="438"/>
      <c r="M57" s="438"/>
      <c r="N57" s="438"/>
      <c r="O57" s="438"/>
      <c r="P57" s="264"/>
      <c r="Q57" s="264"/>
      <c r="R57"/>
      <c r="S57" s="115"/>
      <c r="T57" s="115"/>
      <c r="U57" s="115"/>
      <c r="V57"/>
      <c r="W57"/>
      <c r="X57"/>
      <c r="Y57" s="115"/>
      <c r="Z57" s="115"/>
      <c r="AA57" s="115"/>
      <c r="AB57"/>
      <c r="AC57"/>
      <c r="AD57" s="115"/>
      <c r="AE57" s="115"/>
      <c r="AF57" s="91"/>
      <c r="AG57" s="91"/>
      <c r="AH57" s="91"/>
      <c r="AI57" s="91"/>
      <c r="AJ57" s="91"/>
      <c r="AK57" s="91"/>
      <c r="AL57" s="91"/>
      <c r="AM57" s="91"/>
    </row>
    <row r="58" spans="1:39" s="15" customFormat="1" ht="26.25" customHeight="1" x14ac:dyDescent="0.2">
      <c r="A58" s="87"/>
      <c r="B58" s="565"/>
      <c r="C58" s="565"/>
      <c r="D58" s="601"/>
      <c r="E58" s="176" t="s">
        <v>59</v>
      </c>
      <c r="F58" s="459">
        <f>'Depre e Rem Gen'!G24</f>
        <v>6.2962962962962964E-3</v>
      </c>
      <c r="G58" s="39" t="s">
        <v>284</v>
      </c>
      <c r="H58" s="87"/>
      <c r="I58" s="438"/>
      <c r="J58" s="438"/>
      <c r="K58" s="438"/>
      <c r="L58" s="438"/>
      <c r="M58" s="438"/>
      <c r="N58" s="438"/>
      <c r="O58" s="438"/>
      <c r="P58" s="264"/>
      <c r="Q58" s="264"/>
      <c r="R58"/>
      <c r="S58" s="115"/>
      <c r="T58" s="115"/>
      <c r="U58" s="115"/>
      <c r="V58"/>
      <c r="W58"/>
      <c r="X58"/>
      <c r="Y58" s="115"/>
      <c r="Z58" s="115"/>
      <c r="AA58" s="115"/>
      <c r="AB58"/>
      <c r="AC58"/>
      <c r="AD58" s="115"/>
      <c r="AE58" s="115"/>
      <c r="AF58" s="91"/>
      <c r="AG58" s="91"/>
      <c r="AH58" s="91"/>
      <c r="AI58" s="91"/>
      <c r="AJ58" s="91"/>
      <c r="AK58" s="91"/>
      <c r="AL58" s="91"/>
      <c r="AM58" s="91"/>
    </row>
    <row r="59" spans="1:39" s="15" customFormat="1" ht="26.25" customHeight="1" x14ac:dyDescent="0.2">
      <c r="A59" s="87"/>
      <c r="B59" s="565"/>
      <c r="C59" s="565"/>
      <c r="D59" s="601"/>
      <c r="E59" s="176" t="s">
        <v>60</v>
      </c>
      <c r="F59" s="459">
        <f>'Depre e Rem Gen'!G25</f>
        <v>4.7222222222222223E-3</v>
      </c>
      <c r="G59" s="39" t="s">
        <v>284</v>
      </c>
      <c r="H59" s="87"/>
      <c r="I59" s="438"/>
      <c r="J59" s="438"/>
      <c r="K59" s="438"/>
      <c r="L59" s="438"/>
      <c r="M59" s="438"/>
      <c r="N59" s="438"/>
      <c r="O59" s="438"/>
      <c r="P59" s="264"/>
      <c r="Q59" s="264"/>
      <c r="R59"/>
      <c r="S59" s="115"/>
      <c r="T59" s="115"/>
      <c r="U59" s="115"/>
      <c r="V59"/>
      <c r="W59"/>
      <c r="X59"/>
      <c r="Y59" s="115"/>
      <c r="Z59" s="115"/>
      <c r="AA59" s="115"/>
      <c r="AB59"/>
      <c r="AC59"/>
      <c r="AD59" s="115"/>
      <c r="AE59" s="115"/>
      <c r="AF59" s="91"/>
      <c r="AG59" s="91"/>
      <c r="AH59" s="91"/>
      <c r="AI59" s="91"/>
      <c r="AJ59" s="91"/>
      <c r="AK59" s="91"/>
      <c r="AL59" s="91"/>
      <c r="AM59" s="91"/>
    </row>
    <row r="60" spans="1:39" s="15" customFormat="1" ht="26.25" customHeight="1" x14ac:dyDescent="0.2">
      <c r="A60" s="87"/>
      <c r="B60" s="565"/>
      <c r="C60" s="565"/>
      <c r="D60" s="601"/>
      <c r="E60" s="176" t="s">
        <v>61</v>
      </c>
      <c r="F60" s="459">
        <f>'Depre e Rem Gen'!G26</f>
        <v>3.1481481481481482E-3</v>
      </c>
      <c r="G60" s="39" t="s">
        <v>284</v>
      </c>
      <c r="H60" s="87"/>
      <c r="I60" s="438"/>
      <c r="J60" s="438"/>
      <c r="K60" s="438"/>
      <c r="L60" s="438"/>
      <c r="M60" s="438"/>
      <c r="N60" s="438"/>
      <c r="O60" s="438"/>
      <c r="P60" s="264"/>
      <c r="Q60" s="264"/>
      <c r="R60"/>
      <c r="S60" s="115"/>
      <c r="T60" s="115"/>
      <c r="U60" s="115"/>
      <c r="V60"/>
      <c r="W60"/>
      <c r="X60"/>
      <c r="Y60" s="115"/>
      <c r="Z60" s="115"/>
      <c r="AA60" s="115"/>
      <c r="AB60"/>
      <c r="AC60"/>
      <c r="AD60" s="115"/>
      <c r="AE60" s="115"/>
      <c r="AF60" s="91"/>
      <c r="AG60" s="91"/>
      <c r="AH60" s="91"/>
      <c r="AI60" s="91"/>
      <c r="AJ60" s="91"/>
      <c r="AK60" s="91"/>
      <c r="AL60" s="91"/>
      <c r="AM60" s="91"/>
    </row>
    <row r="61" spans="1:39" s="15" customFormat="1" ht="26.25" customHeight="1" x14ac:dyDescent="0.2">
      <c r="A61" s="87"/>
      <c r="B61" s="565"/>
      <c r="C61" s="565"/>
      <c r="D61" s="601"/>
      <c r="E61" s="176" t="s">
        <v>62</v>
      </c>
      <c r="F61" s="459">
        <f>'Depre e Rem Gen'!G27</f>
        <v>1.5740740740740741E-3</v>
      </c>
      <c r="G61" s="39" t="s">
        <v>284</v>
      </c>
      <c r="H61" s="87"/>
      <c r="I61" s="438"/>
      <c r="J61" s="438"/>
      <c r="K61" s="438"/>
      <c r="L61" s="438"/>
      <c r="M61" s="438"/>
      <c r="N61" s="438"/>
      <c r="O61" s="438"/>
      <c r="P61" s="264"/>
      <c r="Q61" s="264"/>
      <c r="V61"/>
      <c r="W61"/>
      <c r="X61"/>
      <c r="Y61" s="115"/>
      <c r="Z61" s="115"/>
      <c r="AA61" s="115"/>
      <c r="AB61"/>
      <c r="AC61"/>
      <c r="AD61" s="115"/>
      <c r="AE61" s="115"/>
      <c r="AF61" s="91"/>
      <c r="AG61" s="91"/>
      <c r="AH61" s="91"/>
      <c r="AI61" s="91"/>
      <c r="AJ61" s="91"/>
      <c r="AK61" s="91"/>
      <c r="AL61" s="91"/>
      <c r="AM61" s="91"/>
    </row>
    <row r="62" spans="1:39" s="15" customFormat="1" ht="26.25" customHeight="1" x14ac:dyDescent="0.2">
      <c r="A62" s="87"/>
      <c r="B62" s="565"/>
      <c r="C62" s="565"/>
      <c r="D62" s="601"/>
      <c r="E62" s="176" t="s">
        <v>63</v>
      </c>
      <c r="F62" s="459">
        <f>'Depre e Rem Gen'!G28</f>
        <v>0</v>
      </c>
      <c r="G62" s="39" t="s">
        <v>284</v>
      </c>
      <c r="H62" s="87"/>
      <c r="I62" s="438"/>
      <c r="J62" s="438"/>
      <c r="K62" s="438"/>
      <c r="L62" s="438"/>
      <c r="M62" s="438"/>
      <c r="N62" s="438"/>
      <c r="O62" s="438"/>
      <c r="P62" s="264"/>
      <c r="Q62" s="264"/>
      <c r="V62"/>
      <c r="W62"/>
      <c r="X62"/>
      <c r="Y62" s="115"/>
      <c r="Z62" s="115"/>
      <c r="AA62" s="115"/>
      <c r="AB62"/>
      <c r="AC62"/>
      <c r="AD62" s="115"/>
      <c r="AE62" s="115"/>
      <c r="AF62" s="91"/>
      <c r="AG62" s="91"/>
      <c r="AH62" s="91"/>
      <c r="AI62" s="91"/>
      <c r="AJ62" s="91"/>
      <c r="AK62" s="91"/>
      <c r="AL62" s="91"/>
      <c r="AM62" s="91"/>
    </row>
    <row r="63" spans="1:39" s="15" customFormat="1" ht="26.25" customHeight="1" x14ac:dyDescent="0.2">
      <c r="A63" s="87"/>
      <c r="B63" s="565"/>
      <c r="C63" s="565"/>
      <c r="D63" s="601"/>
      <c r="E63" s="176" t="s">
        <v>64</v>
      </c>
      <c r="F63" s="459">
        <f>'Depre e Rem Gen'!G29</f>
        <v>0</v>
      </c>
      <c r="G63" s="39" t="s">
        <v>284</v>
      </c>
      <c r="H63" s="87"/>
      <c r="I63" s="438"/>
      <c r="J63" s="438"/>
      <c r="K63" s="438"/>
      <c r="L63" s="438"/>
      <c r="M63" s="438"/>
      <c r="N63" s="438"/>
      <c r="O63" s="438"/>
      <c r="P63" s="264"/>
      <c r="Q63" s="264"/>
      <c r="R63"/>
      <c r="S63" s="115"/>
      <c r="T63" s="115"/>
      <c r="U63" s="115"/>
      <c r="V63"/>
      <c r="W63"/>
      <c r="X63"/>
      <c r="Y63" s="115"/>
      <c r="Z63" s="115"/>
      <c r="AA63" s="115"/>
      <c r="AB63"/>
      <c r="AC63"/>
      <c r="AD63" s="115"/>
      <c r="AE63" s="115"/>
      <c r="AF63" s="91"/>
      <c r="AG63" s="91"/>
      <c r="AH63" s="91"/>
      <c r="AI63" s="91"/>
      <c r="AJ63" s="91"/>
      <c r="AK63" s="91"/>
      <c r="AL63" s="91"/>
      <c r="AM63" s="91"/>
    </row>
    <row r="64" spans="1:39" s="15" customFormat="1" ht="26.25" customHeight="1" x14ac:dyDescent="0.2">
      <c r="A64" s="87"/>
      <c r="B64" s="565"/>
      <c r="C64" s="565"/>
      <c r="D64" s="601"/>
      <c r="E64" s="176" t="s">
        <v>65</v>
      </c>
      <c r="F64" s="459">
        <f>'Depre e Rem Gen'!G30</f>
        <v>0</v>
      </c>
      <c r="G64" s="39" t="s">
        <v>284</v>
      </c>
      <c r="H64" s="87"/>
      <c r="I64" s="438"/>
      <c r="J64" s="438"/>
      <c r="K64" s="438"/>
      <c r="L64" s="438"/>
      <c r="M64" s="438"/>
      <c r="N64" s="438"/>
      <c r="O64" s="438"/>
      <c r="P64" s="264"/>
      <c r="Q64" s="264"/>
      <c r="R64"/>
      <c r="S64" s="115"/>
      <c r="T64" s="115"/>
      <c r="U64" s="115"/>
      <c r="V64"/>
      <c r="W64"/>
      <c r="X64"/>
      <c r="Y64" s="115"/>
      <c r="Z64" s="115"/>
      <c r="AA64" s="115"/>
      <c r="AB64"/>
      <c r="AC64"/>
      <c r="AD64" s="115"/>
      <c r="AE64" s="115"/>
      <c r="AF64" s="91"/>
      <c r="AG64" s="91"/>
      <c r="AH64" s="91"/>
      <c r="AI64" s="91"/>
      <c r="AJ64" s="91"/>
      <c r="AK64" s="91"/>
      <c r="AL64" s="91"/>
      <c r="AM64" s="91"/>
    </row>
    <row r="65" spans="1:39" s="15" customFormat="1" ht="26.25" customHeight="1" x14ac:dyDescent="0.2">
      <c r="A65" s="87"/>
      <c r="B65" s="565"/>
      <c r="C65" s="565"/>
      <c r="D65" s="601"/>
      <c r="E65" s="176" t="s">
        <v>66</v>
      </c>
      <c r="F65" s="459">
        <f>'Depre e Rem Gen'!G31</f>
        <v>0</v>
      </c>
      <c r="G65" s="39" t="s">
        <v>284</v>
      </c>
      <c r="H65" s="87"/>
      <c r="I65" s="438"/>
      <c r="J65" s="438"/>
      <c r="K65" s="438"/>
      <c r="L65" s="438"/>
      <c r="M65" s="438"/>
      <c r="N65" s="438"/>
      <c r="O65" s="438"/>
      <c r="P65" s="264"/>
      <c r="Q65" s="264"/>
      <c r="R65"/>
      <c r="S65" s="115"/>
      <c r="T65" s="115"/>
      <c r="U65" s="115"/>
      <c r="V65"/>
      <c r="W65"/>
      <c r="X65"/>
      <c r="Y65" s="115"/>
      <c r="Z65" s="115"/>
      <c r="AA65" s="115"/>
      <c r="AB65"/>
      <c r="AC65"/>
      <c r="AD65" s="115"/>
      <c r="AE65" s="115"/>
      <c r="AF65" s="91"/>
      <c r="AG65" s="91"/>
      <c r="AH65" s="91"/>
      <c r="AI65" s="91"/>
      <c r="AJ65" s="91"/>
      <c r="AK65" s="91"/>
      <c r="AL65" s="91"/>
      <c r="AM65" s="91"/>
    </row>
    <row r="66" spans="1:39" s="15" customFormat="1" ht="26.25" customHeight="1" x14ac:dyDescent="0.2">
      <c r="A66" s="87"/>
      <c r="B66" s="565"/>
      <c r="C66" s="565"/>
      <c r="D66" s="601"/>
      <c r="E66" s="176" t="s">
        <v>67</v>
      </c>
      <c r="F66" s="459">
        <f>'Depre e Rem Gen'!G32</f>
        <v>0</v>
      </c>
      <c r="G66" s="39" t="s">
        <v>284</v>
      </c>
      <c r="H66" s="87"/>
      <c r="I66" s="438"/>
      <c r="J66" s="438"/>
      <c r="K66" s="438"/>
      <c r="L66" s="438"/>
      <c r="M66" s="438"/>
      <c r="N66" s="438"/>
      <c r="O66" s="438"/>
      <c r="P66" s="264"/>
      <c r="Q66" s="264"/>
      <c r="R66"/>
      <c r="S66" s="115"/>
      <c r="T66" s="115"/>
      <c r="U66" s="115"/>
      <c r="V66"/>
      <c r="W66"/>
      <c r="X66"/>
      <c r="Y66" s="115"/>
      <c r="Z66" s="115"/>
      <c r="AA66" s="115"/>
      <c r="AB66"/>
      <c r="AC66"/>
      <c r="AD66" s="115"/>
      <c r="AE66" s="115"/>
      <c r="AF66" s="91"/>
      <c r="AG66" s="91"/>
      <c r="AH66" s="91"/>
      <c r="AI66" s="91"/>
      <c r="AJ66" s="91"/>
      <c r="AK66" s="91"/>
      <c r="AL66" s="91"/>
      <c r="AM66" s="91"/>
    </row>
    <row r="67" spans="1:39" s="15" customFormat="1" ht="26.25" customHeight="1" x14ac:dyDescent="0.2">
      <c r="A67" s="87"/>
      <c r="B67" s="565"/>
      <c r="C67" s="565"/>
      <c r="D67" s="601"/>
      <c r="E67" s="176" t="s">
        <v>68</v>
      </c>
      <c r="F67" s="459">
        <f>'Depre e Rem Gen'!G33</f>
        <v>0</v>
      </c>
      <c r="G67" s="39" t="s">
        <v>284</v>
      </c>
      <c r="H67" s="87"/>
      <c r="I67" s="438"/>
      <c r="J67" s="438"/>
      <c r="K67" s="438"/>
      <c r="L67" s="438"/>
      <c r="M67" s="438"/>
      <c r="N67" s="438"/>
      <c r="O67" s="438"/>
      <c r="P67" s="264"/>
      <c r="Q67" s="264"/>
      <c r="R67"/>
      <c r="S67" s="115"/>
      <c r="T67" s="115"/>
      <c r="U67" s="115"/>
      <c r="V67"/>
      <c r="W67"/>
      <c r="X67"/>
      <c r="Y67" s="115"/>
      <c r="Z67" s="115"/>
      <c r="AA67" s="115"/>
      <c r="AB67"/>
      <c r="AC67"/>
      <c r="AD67" s="115"/>
      <c r="AE67" s="115"/>
      <c r="AF67" s="91"/>
      <c r="AG67" s="91"/>
      <c r="AH67" s="91"/>
      <c r="AI67" s="91"/>
      <c r="AJ67" s="91"/>
      <c r="AK67" s="91"/>
    </row>
    <row r="68" spans="1:39" s="15" customFormat="1" ht="26.25" customHeight="1" x14ac:dyDescent="0.2">
      <c r="A68" s="87"/>
      <c r="B68" s="565"/>
      <c r="C68" s="565"/>
      <c r="D68" s="601"/>
      <c r="E68" s="184" t="s">
        <v>69</v>
      </c>
      <c r="F68" s="459">
        <f>'Depre e Rem Gen'!G34</f>
        <v>0</v>
      </c>
      <c r="G68" s="39" t="s">
        <v>284</v>
      </c>
      <c r="H68" s="87"/>
      <c r="I68" s="438"/>
      <c r="J68" s="438"/>
      <c r="K68" s="438"/>
      <c r="L68" s="438"/>
      <c r="M68" s="438"/>
      <c r="N68" s="438"/>
      <c r="O68" s="438"/>
      <c r="P68" s="264"/>
      <c r="Q68" s="264"/>
      <c r="R68"/>
      <c r="S68" s="115"/>
      <c r="T68" s="115"/>
      <c r="U68" s="115"/>
      <c r="V68"/>
      <c r="W68"/>
      <c r="X68"/>
      <c r="Y68" s="115"/>
      <c r="Z68" s="115"/>
      <c r="AA68" s="115"/>
      <c r="AB68"/>
      <c r="AC68"/>
      <c r="AD68" s="115"/>
      <c r="AE68" s="115"/>
      <c r="AF68" s="115"/>
      <c r="AG68" s="115"/>
      <c r="AH68" s="115"/>
      <c r="AI68" s="115"/>
      <c r="AJ68" s="115"/>
      <c r="AK68" s="115"/>
    </row>
    <row r="69" spans="1:39" s="15" customFormat="1" ht="26.25" customHeight="1" x14ac:dyDescent="0.2">
      <c r="A69" s="87"/>
      <c r="B69" s="565"/>
      <c r="C69" s="565"/>
      <c r="D69" s="565" t="s">
        <v>15</v>
      </c>
      <c r="E69" s="176" t="s">
        <v>54</v>
      </c>
      <c r="F69" s="459">
        <f>'Depre e Rem Gen'!M19</f>
        <v>1.3030303030303029E-2</v>
      </c>
      <c r="G69" s="39" t="s">
        <v>284</v>
      </c>
      <c r="H69" s="87"/>
      <c r="I69" s="438"/>
      <c r="J69" s="438"/>
      <c r="K69" s="438"/>
      <c r="L69" s="438"/>
      <c r="M69" s="438"/>
      <c r="N69" s="438"/>
      <c r="O69" s="438"/>
      <c r="P69" s="264"/>
      <c r="Q69" s="264"/>
      <c r="R69"/>
      <c r="S69" s="115"/>
      <c r="T69" s="115"/>
      <c r="U69" s="115"/>
      <c r="V69"/>
      <c r="W69"/>
      <c r="X69"/>
      <c r="Y69" s="115"/>
      <c r="Z69" s="115"/>
      <c r="AA69" s="115"/>
      <c r="AB69"/>
      <c r="AC69"/>
      <c r="AD69" s="115"/>
      <c r="AE69" s="115"/>
      <c r="AF69" s="91"/>
      <c r="AG69" s="91"/>
      <c r="AH69" s="91"/>
      <c r="AI69" s="91"/>
      <c r="AJ69" s="91"/>
      <c r="AK69" s="91"/>
    </row>
    <row r="70" spans="1:39" s="15" customFormat="1" ht="26.25" customHeight="1" x14ac:dyDescent="0.2">
      <c r="A70" s="87"/>
      <c r="B70" s="565"/>
      <c r="C70" s="565"/>
      <c r="D70" s="565"/>
      <c r="E70" s="176" t="s">
        <v>55</v>
      </c>
      <c r="F70" s="459">
        <f>'Depre e Rem Gen'!M20</f>
        <v>1.1727272727272727E-2</v>
      </c>
      <c r="G70" s="39" t="s">
        <v>284</v>
      </c>
      <c r="H70" s="87"/>
      <c r="I70" s="438"/>
      <c r="J70" s="438"/>
      <c r="K70" s="438"/>
      <c r="L70" s="438"/>
      <c r="M70" s="438"/>
      <c r="N70" s="438"/>
      <c r="O70" s="438"/>
      <c r="P70" s="264"/>
      <c r="Q70" s="264"/>
      <c r="R70"/>
      <c r="S70" s="115"/>
      <c r="T70" s="115"/>
      <c r="U70" s="115"/>
      <c r="V70"/>
      <c r="W70"/>
      <c r="X70"/>
      <c r="Y70" s="115"/>
      <c r="Z70" s="115"/>
      <c r="AA70" s="115"/>
      <c r="AB70"/>
      <c r="AC70"/>
      <c r="AD70" s="115"/>
      <c r="AE70" s="115"/>
      <c r="AF70" s="91"/>
      <c r="AG70" s="91"/>
      <c r="AH70" s="91"/>
      <c r="AI70" s="91"/>
      <c r="AJ70" s="91"/>
      <c r="AK70" s="91"/>
    </row>
    <row r="71" spans="1:39" s="15" customFormat="1" ht="26.25" customHeight="1" x14ac:dyDescent="0.2">
      <c r="A71" s="87"/>
      <c r="B71" s="565"/>
      <c r="C71" s="565"/>
      <c r="D71" s="565"/>
      <c r="E71" s="176" t="s">
        <v>56</v>
      </c>
      <c r="F71" s="459">
        <f>'Depre e Rem Gen'!M21</f>
        <v>1.0424242424242424E-2</v>
      </c>
      <c r="G71" s="39" t="s">
        <v>284</v>
      </c>
      <c r="H71" s="87"/>
      <c r="I71" s="438"/>
      <c r="J71" s="438"/>
      <c r="K71" s="438"/>
      <c r="L71" s="438"/>
      <c r="M71" s="438"/>
      <c r="N71" s="438"/>
      <c r="O71" s="438"/>
      <c r="P71" s="264"/>
      <c r="Q71" s="264"/>
      <c r="R71"/>
      <c r="S71" s="115"/>
      <c r="T71" s="115"/>
      <c r="U71" s="115"/>
      <c r="V71"/>
      <c r="W71"/>
      <c r="X71"/>
      <c r="Y71" s="115"/>
      <c r="Z71" s="115"/>
      <c r="AA71" s="115"/>
      <c r="AB71"/>
      <c r="AC71"/>
      <c r="AD71" s="115"/>
      <c r="AE71" s="115"/>
      <c r="AF71" s="91"/>
      <c r="AG71" s="91"/>
      <c r="AH71" s="91"/>
      <c r="AI71" s="91"/>
      <c r="AJ71" s="91"/>
      <c r="AK71" s="91"/>
    </row>
    <row r="72" spans="1:39" s="15" customFormat="1" ht="26.25" customHeight="1" x14ac:dyDescent="0.2">
      <c r="A72" s="87"/>
      <c r="B72" s="565"/>
      <c r="C72" s="565"/>
      <c r="D72" s="565"/>
      <c r="E72" s="176" t="s">
        <v>57</v>
      </c>
      <c r="F72" s="459">
        <f>'Depre e Rem Gen'!M22</f>
        <v>9.1212121212121203E-3</v>
      </c>
      <c r="G72" s="39" t="s">
        <v>284</v>
      </c>
      <c r="H72" s="87"/>
      <c r="I72" s="438"/>
      <c r="J72" s="438"/>
      <c r="K72" s="438"/>
      <c r="L72" s="438"/>
      <c r="M72" s="438"/>
      <c r="N72" s="438"/>
      <c r="O72" s="438"/>
      <c r="P72" s="264"/>
      <c r="Q72" s="264"/>
      <c r="R72"/>
      <c r="S72" s="115"/>
      <c r="T72" s="115"/>
      <c r="U72" s="115"/>
      <c r="V72"/>
      <c r="W72"/>
      <c r="X72"/>
      <c r="Y72" s="115"/>
      <c r="Z72" s="115"/>
      <c r="AA72" s="115"/>
      <c r="AB72"/>
      <c r="AC72"/>
      <c r="AD72" s="115"/>
      <c r="AE72" s="115"/>
      <c r="AF72" s="91"/>
      <c r="AG72" s="91"/>
      <c r="AH72" s="91"/>
      <c r="AI72" s="91"/>
      <c r="AJ72" s="91"/>
      <c r="AK72" s="91"/>
    </row>
    <row r="73" spans="1:39" s="15" customFormat="1" ht="26.25" customHeight="1" x14ac:dyDescent="0.2">
      <c r="A73" s="87"/>
      <c r="B73" s="565"/>
      <c r="C73" s="565"/>
      <c r="D73" s="565"/>
      <c r="E73" s="176" t="s">
        <v>58</v>
      </c>
      <c r="F73" s="459">
        <f>'Depre e Rem Gen'!M23</f>
        <v>7.8181818181818179E-3</v>
      </c>
      <c r="G73" s="39" t="s">
        <v>284</v>
      </c>
      <c r="H73" s="87"/>
      <c r="I73" s="438"/>
      <c r="J73" s="438"/>
      <c r="K73" s="438"/>
      <c r="L73" s="438"/>
      <c r="M73" s="438"/>
      <c r="N73" s="438"/>
      <c r="O73" s="438"/>
      <c r="P73" s="264"/>
      <c r="Q73" s="264"/>
      <c r="R73"/>
      <c r="S73" s="115"/>
      <c r="T73" s="115"/>
      <c r="U73" s="115"/>
      <c r="V73"/>
      <c r="W73"/>
      <c r="X73"/>
      <c r="Y73" s="115"/>
      <c r="Z73" s="115"/>
      <c r="AA73" s="115"/>
      <c r="AB73"/>
      <c r="AC73"/>
      <c r="AD73" s="115"/>
      <c r="AE73" s="115"/>
      <c r="AF73" s="91"/>
      <c r="AG73" s="91"/>
      <c r="AH73" s="91"/>
      <c r="AI73" s="91"/>
      <c r="AJ73" s="91"/>
      <c r="AK73" s="91"/>
    </row>
    <row r="74" spans="1:39" s="15" customFormat="1" ht="26.25" customHeight="1" x14ac:dyDescent="0.2">
      <c r="A74" s="87"/>
      <c r="B74" s="565"/>
      <c r="C74" s="565"/>
      <c r="D74" s="565"/>
      <c r="E74" s="176" t="s">
        <v>59</v>
      </c>
      <c r="F74" s="459">
        <f>'Depre e Rem Gen'!M24</f>
        <v>6.5151515151515146E-3</v>
      </c>
      <c r="G74" s="39" t="s">
        <v>284</v>
      </c>
      <c r="H74" s="87"/>
      <c r="I74" s="438"/>
      <c r="J74" s="438"/>
      <c r="K74" s="438"/>
      <c r="L74" s="438"/>
      <c r="M74" s="438"/>
      <c r="N74" s="438"/>
      <c r="O74" s="438"/>
      <c r="P74" s="264"/>
      <c r="Q74" s="264"/>
      <c r="R74"/>
      <c r="S74" s="115"/>
      <c r="T74" s="115"/>
      <c r="U74" s="115"/>
      <c r="V74"/>
      <c r="W74"/>
      <c r="X74"/>
      <c r="Y74" s="115"/>
      <c r="Z74" s="115"/>
      <c r="AA74" s="115"/>
      <c r="AB74"/>
      <c r="AC74"/>
      <c r="AD74" s="115"/>
      <c r="AE74" s="115"/>
      <c r="AF74" s="91"/>
      <c r="AG74" s="91"/>
      <c r="AH74" s="91"/>
      <c r="AI74" s="91"/>
      <c r="AJ74" s="91"/>
      <c r="AK74" s="91"/>
    </row>
    <row r="75" spans="1:39" s="15" customFormat="1" ht="26.25" customHeight="1" x14ac:dyDescent="0.2">
      <c r="A75" s="87"/>
      <c r="B75" s="565"/>
      <c r="C75" s="565"/>
      <c r="D75" s="565"/>
      <c r="E75" s="176" t="s">
        <v>60</v>
      </c>
      <c r="F75" s="459">
        <f>'Depre e Rem Gen'!M25</f>
        <v>5.2121212121212122E-3</v>
      </c>
      <c r="G75" s="39" t="s">
        <v>284</v>
      </c>
      <c r="H75" s="87"/>
      <c r="I75" s="438"/>
      <c r="J75" s="438"/>
      <c r="K75" s="438"/>
      <c r="L75" s="438"/>
      <c r="M75" s="438"/>
      <c r="N75" s="438"/>
      <c r="O75" s="438"/>
      <c r="P75" s="264"/>
      <c r="Q75" s="282"/>
      <c r="T75" s="115"/>
      <c r="U75" s="115"/>
      <c r="V75"/>
      <c r="W75"/>
      <c r="X75"/>
      <c r="Y75" s="115"/>
      <c r="Z75" s="115"/>
      <c r="AA75" s="115"/>
      <c r="AB75"/>
      <c r="AC75"/>
      <c r="AD75" s="115"/>
      <c r="AE75" s="115"/>
      <c r="AF75" s="91"/>
      <c r="AG75" s="91"/>
      <c r="AH75" s="91"/>
      <c r="AI75" s="91"/>
      <c r="AJ75" s="91"/>
      <c r="AK75" s="91"/>
    </row>
    <row r="76" spans="1:39" s="15" customFormat="1" ht="26.25" customHeight="1" x14ac:dyDescent="0.2">
      <c r="A76" s="87"/>
      <c r="B76" s="565"/>
      <c r="C76" s="565"/>
      <c r="D76" s="565"/>
      <c r="E76" s="176" t="s">
        <v>61</v>
      </c>
      <c r="F76" s="459">
        <f>'Depre e Rem Gen'!M26</f>
        <v>3.9090909090909089E-3</v>
      </c>
      <c r="G76" s="39" t="s">
        <v>284</v>
      </c>
      <c r="H76" s="87"/>
      <c r="I76" s="438"/>
      <c r="J76" s="438"/>
      <c r="K76" s="438"/>
      <c r="L76" s="438"/>
      <c r="M76" s="438"/>
      <c r="N76" s="438"/>
      <c r="O76" s="438"/>
      <c r="P76" s="264"/>
      <c r="Q76" s="282"/>
      <c r="T76" s="115"/>
      <c r="U76" s="115"/>
      <c r="V76"/>
      <c r="W76"/>
      <c r="X76"/>
      <c r="Y76" s="115"/>
      <c r="Z76" s="115"/>
      <c r="AA76" s="115"/>
      <c r="AB76"/>
      <c r="AC76"/>
      <c r="AD76" s="115"/>
      <c r="AE76" s="115"/>
      <c r="AF76" s="91"/>
      <c r="AG76" s="91"/>
      <c r="AH76" s="91"/>
      <c r="AI76" s="91"/>
      <c r="AJ76" s="91"/>
      <c r="AK76" s="91"/>
    </row>
    <row r="77" spans="1:39" s="15" customFormat="1" ht="26.25" customHeight="1" x14ac:dyDescent="0.2">
      <c r="A77" s="87"/>
      <c r="B77" s="565"/>
      <c r="C77" s="565"/>
      <c r="D77" s="565"/>
      <c r="E77" s="176" t="s">
        <v>62</v>
      </c>
      <c r="F77" s="459">
        <f>'Depre e Rem Gen'!M27</f>
        <v>2.6060606060606061E-3</v>
      </c>
      <c r="G77" s="39" t="s">
        <v>284</v>
      </c>
      <c r="H77" s="87"/>
      <c r="I77" s="438"/>
      <c r="J77" s="438"/>
      <c r="K77" s="438"/>
      <c r="L77" s="438"/>
      <c r="M77" s="438"/>
      <c r="N77" s="438"/>
      <c r="O77" s="438"/>
      <c r="P77" s="264"/>
      <c r="Q77" s="264"/>
      <c r="R77"/>
      <c r="S77" s="115"/>
      <c r="T77" s="115"/>
      <c r="U77" s="115"/>
      <c r="V77"/>
      <c r="W77"/>
      <c r="X77"/>
      <c r="Y77" s="115"/>
      <c r="Z77" s="115"/>
      <c r="AA77" s="115"/>
      <c r="AB77"/>
      <c r="AC77"/>
      <c r="AD77" s="115"/>
      <c r="AE77" s="115"/>
      <c r="AF77" s="91"/>
      <c r="AG77" s="91"/>
      <c r="AH77" s="91"/>
      <c r="AI77" s="91"/>
      <c r="AJ77" s="91"/>
      <c r="AK77" s="91"/>
    </row>
    <row r="78" spans="1:39" s="15" customFormat="1" ht="26.25" customHeight="1" x14ac:dyDescent="0.2">
      <c r="A78" s="87"/>
      <c r="B78" s="565"/>
      <c r="C78" s="565"/>
      <c r="D78" s="565"/>
      <c r="E78" s="176" t="s">
        <v>63</v>
      </c>
      <c r="F78" s="459">
        <f>'Depre e Rem Gen'!M28</f>
        <v>1.3030303030303031E-3</v>
      </c>
      <c r="G78" s="39" t="s">
        <v>284</v>
      </c>
      <c r="H78" s="87"/>
      <c r="I78" s="438"/>
      <c r="J78" s="438"/>
      <c r="K78" s="438"/>
      <c r="L78" s="438"/>
      <c r="M78" s="438"/>
      <c r="N78" s="438"/>
      <c r="O78" s="438"/>
      <c r="P78" s="264"/>
      <c r="Q78" s="264"/>
      <c r="R78"/>
      <c r="S78" s="115"/>
      <c r="T78" s="115"/>
      <c r="U78" s="115"/>
      <c r="V78"/>
      <c r="W78"/>
      <c r="X78"/>
      <c r="Y78" s="115"/>
      <c r="Z78" s="115"/>
      <c r="AA78" s="115"/>
      <c r="AB78"/>
      <c r="AC78"/>
      <c r="AD78" s="115"/>
      <c r="AE78" s="115"/>
      <c r="AF78" s="91"/>
      <c r="AG78" s="91"/>
      <c r="AH78" s="91"/>
      <c r="AI78" s="91"/>
      <c r="AJ78" s="91"/>
      <c r="AK78" s="91"/>
    </row>
    <row r="79" spans="1:39" s="15" customFormat="1" ht="26.25" customHeight="1" x14ac:dyDescent="0.2">
      <c r="A79" s="87"/>
      <c r="B79" s="565"/>
      <c r="C79" s="565"/>
      <c r="D79" s="565"/>
      <c r="E79" s="176" t="s">
        <v>64</v>
      </c>
      <c r="F79" s="459">
        <f>'Depre e Rem Gen'!M29</f>
        <v>0</v>
      </c>
      <c r="G79" s="39" t="s">
        <v>284</v>
      </c>
      <c r="H79" s="87"/>
      <c r="I79" s="438"/>
      <c r="J79" s="438"/>
      <c r="K79" s="438"/>
      <c r="L79" s="438"/>
      <c r="M79" s="438"/>
      <c r="N79" s="438"/>
      <c r="O79" s="438"/>
      <c r="P79" s="264"/>
      <c r="Q79" s="264"/>
      <c r="R79"/>
      <c r="S79" s="115"/>
      <c r="T79" s="115"/>
      <c r="U79" s="115"/>
      <c r="V79"/>
      <c r="W79"/>
      <c r="X79"/>
      <c r="Y79" s="115"/>
      <c r="Z79" s="115"/>
      <c r="AA79" s="115"/>
      <c r="AB79"/>
      <c r="AC79"/>
      <c r="AD79" s="115"/>
      <c r="AE79" s="115"/>
      <c r="AF79" s="91"/>
      <c r="AG79" s="91"/>
      <c r="AH79" s="91"/>
      <c r="AI79" s="91"/>
      <c r="AJ79" s="91"/>
      <c r="AK79" s="91"/>
    </row>
    <row r="80" spans="1:39" s="15" customFormat="1" ht="26.25" customHeight="1" x14ac:dyDescent="0.2">
      <c r="A80" s="87"/>
      <c r="B80" s="565"/>
      <c r="C80" s="565"/>
      <c r="D80" s="565"/>
      <c r="E80" s="176" t="s">
        <v>65</v>
      </c>
      <c r="F80" s="459">
        <f>'Depre e Rem Gen'!M30</f>
        <v>0</v>
      </c>
      <c r="G80" s="39" t="s">
        <v>284</v>
      </c>
      <c r="H80" s="87"/>
      <c r="I80" s="438"/>
      <c r="J80" s="438"/>
      <c r="K80" s="438"/>
      <c r="L80" s="438"/>
      <c r="M80" s="438"/>
      <c r="N80" s="438"/>
      <c r="O80" s="438"/>
      <c r="P80" s="264"/>
      <c r="Q80" s="264"/>
      <c r="R80"/>
      <c r="S80" s="115"/>
      <c r="T80" s="115"/>
      <c r="U80" s="115"/>
      <c r="V80"/>
      <c r="W80"/>
      <c r="X80"/>
      <c r="Y80" s="115"/>
      <c r="Z80" s="115"/>
      <c r="AA80" s="115"/>
      <c r="AB80"/>
      <c r="AC80"/>
      <c r="AD80" s="115"/>
      <c r="AE80" s="115"/>
      <c r="AF80" s="91"/>
      <c r="AG80" s="91"/>
      <c r="AH80" s="91"/>
      <c r="AI80" s="91"/>
      <c r="AJ80" s="91"/>
      <c r="AK80" s="91"/>
    </row>
    <row r="81" spans="1:37" s="15" customFormat="1" ht="26.25" customHeight="1" x14ac:dyDescent="0.2">
      <c r="A81" s="87"/>
      <c r="B81" s="565"/>
      <c r="C81" s="565"/>
      <c r="D81" s="565"/>
      <c r="E81" s="176" t="s">
        <v>66</v>
      </c>
      <c r="F81" s="459">
        <f>'Depre e Rem Gen'!M31</f>
        <v>0</v>
      </c>
      <c r="G81" s="39" t="s">
        <v>284</v>
      </c>
      <c r="H81" s="87"/>
      <c r="I81" s="438"/>
      <c r="J81" s="438"/>
      <c r="K81" s="438"/>
      <c r="L81" s="438"/>
      <c r="M81" s="438"/>
      <c r="N81" s="438"/>
      <c r="O81" s="438"/>
      <c r="P81" s="264"/>
      <c r="Q81" s="264"/>
      <c r="R81"/>
      <c r="S81" s="115"/>
      <c r="T81" s="115"/>
      <c r="U81" s="115"/>
      <c r="V81"/>
      <c r="W81"/>
      <c r="X81"/>
      <c r="Y81" s="115"/>
      <c r="Z81" s="115"/>
      <c r="AA81" s="115"/>
      <c r="AB81"/>
      <c r="AC81"/>
      <c r="AD81" s="115"/>
      <c r="AE81" s="115"/>
      <c r="AF81" s="91"/>
      <c r="AG81" s="91"/>
      <c r="AH81" s="91"/>
      <c r="AI81" s="91"/>
      <c r="AJ81" s="91"/>
      <c r="AK81" s="91"/>
    </row>
    <row r="82" spans="1:37" s="15" customFormat="1" ht="26.25" customHeight="1" x14ac:dyDescent="0.2">
      <c r="A82" s="87"/>
      <c r="B82" s="565"/>
      <c r="C82" s="565"/>
      <c r="D82" s="565"/>
      <c r="E82" s="176" t="s">
        <v>67</v>
      </c>
      <c r="F82" s="459">
        <f>'Depre e Rem Gen'!M32</f>
        <v>0</v>
      </c>
      <c r="G82" s="39" t="s">
        <v>284</v>
      </c>
      <c r="H82" s="87"/>
      <c r="I82" s="438"/>
      <c r="J82" s="438"/>
      <c r="K82" s="438"/>
      <c r="L82" s="438"/>
      <c r="M82" s="438"/>
      <c r="N82" s="438"/>
      <c r="O82" s="438"/>
      <c r="P82" s="264"/>
      <c r="Q82" s="264"/>
      <c r="R82"/>
      <c r="S82" s="115"/>
      <c r="T82" s="115"/>
      <c r="U82" s="115"/>
      <c r="V82"/>
      <c r="W82"/>
      <c r="X82"/>
      <c r="Y82" s="115"/>
      <c r="Z82" s="115"/>
      <c r="AA82" s="115"/>
      <c r="AB82"/>
      <c r="AC82"/>
      <c r="AD82" s="115"/>
      <c r="AE82" s="115"/>
      <c r="AF82" s="91"/>
      <c r="AG82" s="91"/>
      <c r="AH82" s="91"/>
      <c r="AI82" s="91"/>
      <c r="AJ82" s="91"/>
      <c r="AK82" s="91"/>
    </row>
    <row r="83" spans="1:37" s="15" customFormat="1" ht="26.25" customHeight="1" x14ac:dyDescent="0.2">
      <c r="A83" s="87"/>
      <c r="B83" s="565"/>
      <c r="C83" s="565"/>
      <c r="D83" s="565"/>
      <c r="E83" s="176" t="s">
        <v>68</v>
      </c>
      <c r="F83" s="459">
        <f>'Depre e Rem Gen'!M33</f>
        <v>0</v>
      </c>
      <c r="G83" s="39" t="s">
        <v>284</v>
      </c>
      <c r="H83" s="87"/>
      <c r="I83" s="438"/>
      <c r="J83" s="438"/>
      <c r="K83" s="438"/>
      <c r="L83" s="438"/>
      <c r="M83" s="438"/>
      <c r="N83" s="438"/>
      <c r="O83" s="438"/>
      <c r="P83" s="264"/>
      <c r="Q83" s="264"/>
      <c r="R83"/>
      <c r="S83" s="115"/>
      <c r="T83" s="115"/>
      <c r="U83" s="115"/>
      <c r="V83"/>
      <c r="W83"/>
      <c r="X83"/>
      <c r="Y83" s="115"/>
      <c r="Z83" s="115"/>
      <c r="AA83" s="115"/>
      <c r="AB83"/>
      <c r="AC83"/>
      <c r="AD83" s="115"/>
      <c r="AE83" s="115"/>
      <c r="AF83" s="91"/>
      <c r="AG83" s="91"/>
      <c r="AH83" s="91"/>
      <c r="AI83" s="91"/>
      <c r="AJ83" s="91"/>
      <c r="AK83" s="91"/>
    </row>
    <row r="84" spans="1:37" s="15" customFormat="1" ht="26.25" customHeight="1" x14ac:dyDescent="0.2">
      <c r="A84" s="87"/>
      <c r="B84" s="565"/>
      <c r="C84" s="565"/>
      <c r="D84" s="565"/>
      <c r="E84" s="184" t="s">
        <v>69</v>
      </c>
      <c r="F84" s="459">
        <f>'Depre e Rem Gen'!M34</f>
        <v>0</v>
      </c>
      <c r="G84" s="39" t="s">
        <v>284</v>
      </c>
      <c r="H84" s="87"/>
      <c r="I84" s="438"/>
      <c r="J84" s="438"/>
      <c r="K84" s="438"/>
      <c r="L84" s="438"/>
      <c r="M84" s="438"/>
      <c r="N84" s="438"/>
      <c r="O84" s="438"/>
      <c r="P84" s="264"/>
      <c r="Q84" s="264"/>
      <c r="R84"/>
      <c r="S84" s="115"/>
      <c r="T84" s="115"/>
      <c r="U84" s="115"/>
      <c r="V84"/>
      <c r="W84"/>
      <c r="X84"/>
      <c r="Y84" s="115"/>
      <c r="Z84" s="115"/>
      <c r="AA84" s="115"/>
      <c r="AB84"/>
      <c r="AC84"/>
      <c r="AD84" s="115"/>
      <c r="AE84" s="115"/>
      <c r="AF84" s="91"/>
      <c r="AG84" s="91"/>
      <c r="AH84" s="91"/>
      <c r="AI84" s="91"/>
      <c r="AJ84" s="91"/>
      <c r="AK84" s="91"/>
    </row>
    <row r="85" spans="1:37" s="15" customFormat="1" ht="26.25" customHeight="1" x14ac:dyDescent="0.2">
      <c r="A85" s="87"/>
      <c r="B85" s="565"/>
      <c r="C85" s="565"/>
      <c r="D85" s="565" t="s">
        <v>16</v>
      </c>
      <c r="E85" s="176" t="s">
        <v>54</v>
      </c>
      <c r="F85" s="459">
        <f>'Depre e Rem Gen'!S19</f>
        <v>1.2083333333333335E-2</v>
      </c>
      <c r="G85" s="39" t="s">
        <v>284</v>
      </c>
      <c r="H85" s="87"/>
      <c r="I85" s="438"/>
      <c r="J85" s="438"/>
      <c r="K85" s="438"/>
      <c r="L85" s="438"/>
      <c r="M85" s="438"/>
      <c r="N85" s="438"/>
      <c r="O85" s="438"/>
      <c r="P85" s="264"/>
      <c r="Q85" s="264"/>
      <c r="R85"/>
      <c r="S85" s="115"/>
      <c r="T85" s="115"/>
      <c r="U85" s="115"/>
      <c r="V85"/>
      <c r="W85"/>
      <c r="X85"/>
      <c r="Y85" s="115"/>
      <c r="Z85" s="115"/>
      <c r="AA85" s="115"/>
      <c r="AB85"/>
      <c r="AC85"/>
      <c r="AD85" s="115"/>
      <c r="AE85" s="115"/>
      <c r="AF85" s="91"/>
      <c r="AG85" s="91"/>
      <c r="AH85" s="91"/>
      <c r="AI85" s="91"/>
      <c r="AJ85" s="91"/>
      <c r="AK85" s="91"/>
    </row>
    <row r="86" spans="1:37" s="15" customFormat="1" ht="26.25" customHeight="1" x14ac:dyDescent="0.2">
      <c r="A86" s="87"/>
      <c r="B86" s="565"/>
      <c r="C86" s="565"/>
      <c r="D86" s="565"/>
      <c r="E86" s="176" t="s">
        <v>55</v>
      </c>
      <c r="F86" s="459">
        <f>'Depre e Rem Gen'!S20</f>
        <v>1.0984848484848484E-2</v>
      </c>
      <c r="G86" s="39" t="s">
        <v>284</v>
      </c>
      <c r="H86" s="87"/>
      <c r="I86" s="438"/>
      <c r="J86" s="438"/>
      <c r="K86" s="438"/>
      <c r="L86" s="438"/>
      <c r="M86" s="438"/>
      <c r="N86" s="438"/>
      <c r="O86" s="438"/>
      <c r="P86" s="264"/>
      <c r="Q86" s="264"/>
      <c r="R86"/>
      <c r="S86" s="115"/>
      <c r="T86" s="115"/>
      <c r="U86" s="115"/>
      <c r="V86"/>
      <c r="W86"/>
      <c r="X86"/>
      <c r="Y86" s="115"/>
      <c r="Z86" s="115"/>
      <c r="AA86" s="115"/>
      <c r="AB86"/>
      <c r="AC86"/>
      <c r="AD86" s="115"/>
      <c r="AE86" s="115"/>
      <c r="AF86" s="91"/>
      <c r="AG86" s="91"/>
      <c r="AH86" s="91"/>
      <c r="AI86" s="91"/>
      <c r="AJ86" s="91"/>
      <c r="AK86" s="91"/>
    </row>
    <row r="87" spans="1:37" s="15" customFormat="1" ht="26.25" customHeight="1" x14ac:dyDescent="0.2">
      <c r="A87" s="87"/>
      <c r="B87" s="565"/>
      <c r="C87" s="565"/>
      <c r="D87" s="565"/>
      <c r="E87" s="176" t="s">
        <v>56</v>
      </c>
      <c r="F87" s="459">
        <f>'Depre e Rem Gen'!S21</f>
        <v>9.8863636363636358E-3</v>
      </c>
      <c r="G87" s="39" t="s">
        <v>284</v>
      </c>
      <c r="H87" s="87"/>
      <c r="I87" s="438"/>
      <c r="J87" s="438"/>
      <c r="K87" s="438"/>
      <c r="L87" s="438"/>
      <c r="M87" s="438"/>
      <c r="N87" s="438"/>
      <c r="O87" s="438"/>
      <c r="P87" s="264"/>
      <c r="Q87" s="264"/>
      <c r="R87"/>
      <c r="S87" s="115"/>
      <c r="T87" s="115"/>
      <c r="U87" s="115"/>
      <c r="V87"/>
      <c r="W87"/>
      <c r="X87"/>
      <c r="Y87" s="115"/>
      <c r="Z87" s="115"/>
      <c r="AA87" s="115"/>
      <c r="AB87"/>
      <c r="AC87"/>
      <c r="AD87" s="115"/>
      <c r="AE87" s="115"/>
      <c r="AF87" s="91"/>
      <c r="AG87" s="91"/>
      <c r="AH87" s="91"/>
      <c r="AI87" s="91"/>
      <c r="AJ87" s="91"/>
      <c r="AK87" s="91"/>
    </row>
    <row r="88" spans="1:37" s="15" customFormat="1" ht="26.25" customHeight="1" x14ac:dyDescent="0.2">
      <c r="A88" s="87"/>
      <c r="B88" s="565"/>
      <c r="C88" s="565"/>
      <c r="D88" s="565"/>
      <c r="E88" s="176" t="s">
        <v>57</v>
      </c>
      <c r="F88" s="459">
        <f>'Depre e Rem Gen'!S22</f>
        <v>8.7878787878787872E-3</v>
      </c>
      <c r="G88" s="39" t="s">
        <v>284</v>
      </c>
      <c r="H88" s="87"/>
      <c r="I88" s="438"/>
      <c r="J88" s="438"/>
      <c r="K88" s="438"/>
      <c r="L88" s="438"/>
      <c r="M88" s="438"/>
      <c r="N88" s="438"/>
      <c r="O88" s="438"/>
      <c r="P88" s="264"/>
      <c r="Q88" s="264"/>
      <c r="R88"/>
      <c r="S88" s="115"/>
      <c r="T88" s="115"/>
      <c r="U88" s="115"/>
      <c r="V88"/>
      <c r="W88"/>
      <c r="X88"/>
      <c r="Y88" s="115"/>
      <c r="Z88" s="115"/>
      <c r="AA88" s="115"/>
      <c r="AB88"/>
      <c r="AC88"/>
      <c r="AD88" s="115"/>
      <c r="AE88" s="115"/>
      <c r="AF88" s="91"/>
      <c r="AG88" s="91"/>
      <c r="AH88" s="91"/>
      <c r="AI88" s="91"/>
      <c r="AJ88" s="91"/>
      <c r="AK88" s="91"/>
    </row>
    <row r="89" spans="1:37" s="15" customFormat="1" ht="26.25" customHeight="1" x14ac:dyDescent="0.2">
      <c r="A89" s="87"/>
      <c r="B89" s="565"/>
      <c r="C89" s="565"/>
      <c r="D89" s="565"/>
      <c r="E89" s="176" t="s">
        <v>58</v>
      </c>
      <c r="F89" s="459">
        <f>'Depre e Rem Gen'!S23</f>
        <v>7.6893939393939395E-3</v>
      </c>
      <c r="G89" s="39" t="s">
        <v>284</v>
      </c>
      <c r="H89" s="87"/>
      <c r="I89" s="438"/>
      <c r="J89" s="438"/>
      <c r="K89" s="438"/>
      <c r="L89" s="438"/>
      <c r="M89" s="438"/>
      <c r="N89" s="438"/>
      <c r="O89" s="438"/>
      <c r="P89" s="264"/>
      <c r="Q89" s="264"/>
      <c r="T89" s="115"/>
      <c r="U89" s="115"/>
      <c r="V89"/>
      <c r="W89"/>
      <c r="X89"/>
      <c r="Y89" s="115"/>
      <c r="Z89" s="115"/>
      <c r="AA89" s="115"/>
      <c r="AB89"/>
      <c r="AC89"/>
      <c r="AD89" s="115"/>
      <c r="AE89" s="115"/>
      <c r="AF89" s="91"/>
      <c r="AG89" s="91"/>
      <c r="AH89" s="91"/>
      <c r="AI89" s="91"/>
      <c r="AJ89" s="91"/>
      <c r="AK89" s="91"/>
    </row>
    <row r="90" spans="1:37" s="15" customFormat="1" ht="26.25" customHeight="1" x14ac:dyDescent="0.2">
      <c r="A90" s="87"/>
      <c r="B90" s="565"/>
      <c r="C90" s="565"/>
      <c r="D90" s="565"/>
      <c r="E90" s="176" t="s">
        <v>59</v>
      </c>
      <c r="F90" s="459">
        <f>'Depre e Rem Gen'!S24</f>
        <v>6.5909090909090908E-3</v>
      </c>
      <c r="G90" s="39" t="s">
        <v>284</v>
      </c>
      <c r="H90" s="87"/>
      <c r="I90" s="438"/>
      <c r="J90" s="438"/>
      <c r="K90" s="438"/>
      <c r="L90" s="438"/>
      <c r="M90" s="438"/>
      <c r="N90" s="438"/>
      <c r="O90" s="438"/>
      <c r="P90" s="264"/>
      <c r="Q90" s="264"/>
      <c r="T90" s="115"/>
      <c r="U90" s="115"/>
      <c r="V90"/>
      <c r="W90"/>
      <c r="X90"/>
      <c r="Y90" s="115"/>
      <c r="Z90" s="115"/>
      <c r="AA90" s="115"/>
      <c r="AB90"/>
      <c r="AC90"/>
      <c r="AD90" s="115"/>
      <c r="AE90" s="115"/>
      <c r="AF90" s="91"/>
      <c r="AG90" s="91"/>
      <c r="AH90" s="91"/>
      <c r="AI90" s="91"/>
      <c r="AJ90" s="91"/>
      <c r="AK90" s="91"/>
    </row>
    <row r="91" spans="1:37" s="15" customFormat="1" ht="26.25" customHeight="1" x14ac:dyDescent="0.2">
      <c r="A91" s="87"/>
      <c r="B91" s="565"/>
      <c r="C91" s="565"/>
      <c r="D91" s="565"/>
      <c r="E91" s="176" t="s">
        <v>60</v>
      </c>
      <c r="F91" s="459">
        <f>'Depre e Rem Gen'!S25</f>
        <v>5.4924242424242422E-3</v>
      </c>
      <c r="G91" s="39" t="s">
        <v>284</v>
      </c>
      <c r="H91" s="87"/>
      <c r="I91" s="438"/>
      <c r="J91" s="438"/>
      <c r="K91" s="438"/>
      <c r="L91" s="438"/>
      <c r="M91" s="438"/>
      <c r="N91" s="438"/>
      <c r="O91" s="438"/>
      <c r="P91" s="264"/>
      <c r="Q91" s="264"/>
      <c r="R91"/>
      <c r="S91" s="115"/>
      <c r="T91" s="115"/>
      <c r="U91" s="115"/>
      <c r="V91"/>
      <c r="W91"/>
      <c r="X91"/>
      <c r="Y91" s="115"/>
      <c r="Z91" s="115"/>
      <c r="AA91" s="115"/>
      <c r="AB91"/>
      <c r="AC91"/>
      <c r="AD91" s="115"/>
      <c r="AE91" s="115"/>
      <c r="AF91" s="91"/>
      <c r="AG91" s="91"/>
      <c r="AH91" s="91"/>
      <c r="AI91" s="91"/>
      <c r="AJ91" s="91"/>
      <c r="AK91" s="91"/>
    </row>
    <row r="92" spans="1:37" s="15" customFormat="1" ht="26.25" customHeight="1" x14ac:dyDescent="0.2">
      <c r="A92" s="87"/>
      <c r="B92" s="565"/>
      <c r="C92" s="565"/>
      <c r="D92" s="565"/>
      <c r="E92" s="176" t="s">
        <v>61</v>
      </c>
      <c r="F92" s="459">
        <f>'Depre e Rem Gen'!S26</f>
        <v>4.3939393939393936E-3</v>
      </c>
      <c r="G92" s="39" t="s">
        <v>284</v>
      </c>
      <c r="H92" s="87"/>
      <c r="I92" s="438"/>
      <c r="J92" s="438"/>
      <c r="K92" s="438"/>
      <c r="L92" s="438"/>
      <c r="M92" s="438"/>
      <c r="N92" s="438"/>
      <c r="O92" s="438"/>
      <c r="P92" s="264"/>
      <c r="Q92" s="264"/>
      <c r="R92"/>
      <c r="S92" s="115"/>
      <c r="T92" s="115"/>
      <c r="U92" s="115"/>
      <c r="V92"/>
      <c r="W92"/>
      <c r="X92"/>
      <c r="Y92" s="115"/>
      <c r="Z92" s="115"/>
      <c r="AA92" s="115"/>
      <c r="AB92"/>
      <c r="AC92"/>
      <c r="AD92" s="115"/>
      <c r="AE92" s="115"/>
      <c r="AF92" s="91"/>
      <c r="AG92" s="91"/>
      <c r="AH92" s="91"/>
      <c r="AI92" s="91"/>
      <c r="AJ92" s="91"/>
      <c r="AK92" s="91"/>
    </row>
    <row r="93" spans="1:37" s="15" customFormat="1" ht="26.25" customHeight="1" x14ac:dyDescent="0.2">
      <c r="A93" s="87"/>
      <c r="B93" s="565"/>
      <c r="C93" s="565"/>
      <c r="D93" s="565"/>
      <c r="E93" s="176" t="s">
        <v>62</v>
      </c>
      <c r="F93" s="459">
        <f>'Depre e Rem Gen'!S27</f>
        <v>3.2954545454545454E-3</v>
      </c>
      <c r="G93" s="39" t="s">
        <v>284</v>
      </c>
      <c r="H93" s="87"/>
      <c r="I93" s="438"/>
      <c r="J93" s="438"/>
      <c r="K93" s="438"/>
      <c r="L93" s="438"/>
      <c r="M93" s="438"/>
      <c r="N93" s="438"/>
      <c r="O93" s="438"/>
      <c r="P93" s="264"/>
      <c r="Q93" s="264"/>
      <c r="R93"/>
      <c r="S93" s="115"/>
      <c r="T93" s="115"/>
      <c r="U93" s="115"/>
      <c r="V93"/>
      <c r="W93"/>
      <c r="X93"/>
      <c r="Y93" s="115"/>
      <c r="Z93" s="115"/>
      <c r="AA93" s="115"/>
      <c r="AB93"/>
      <c r="AC93"/>
      <c r="AD93" s="115"/>
      <c r="AE93" s="115"/>
      <c r="AF93" s="91"/>
      <c r="AG93" s="91"/>
      <c r="AH93" s="91"/>
      <c r="AI93" s="91"/>
      <c r="AJ93" s="91"/>
      <c r="AK93" s="91"/>
    </row>
    <row r="94" spans="1:37" s="15" customFormat="1" ht="26.25" customHeight="1" x14ac:dyDescent="0.2">
      <c r="A94" s="87"/>
      <c r="B94" s="565"/>
      <c r="C94" s="565"/>
      <c r="D94" s="565"/>
      <c r="E94" s="176" t="s">
        <v>63</v>
      </c>
      <c r="F94" s="459">
        <f>'Depre e Rem Gen'!S28</f>
        <v>2.1969696969696968E-3</v>
      </c>
      <c r="G94" s="39" t="s">
        <v>284</v>
      </c>
      <c r="H94" s="87"/>
      <c r="I94" s="438"/>
      <c r="J94" s="438"/>
      <c r="K94" s="438"/>
      <c r="L94" s="438"/>
      <c r="M94" s="438"/>
      <c r="N94" s="438"/>
      <c r="O94" s="438"/>
      <c r="P94" s="264"/>
      <c r="Q94" s="264"/>
      <c r="R94"/>
      <c r="S94" s="115"/>
      <c r="T94" s="115"/>
      <c r="U94" s="115"/>
      <c r="V94"/>
      <c r="W94"/>
      <c r="X94"/>
      <c r="Y94" s="115"/>
      <c r="Z94" s="115"/>
      <c r="AA94" s="115"/>
      <c r="AB94"/>
      <c r="AC94"/>
      <c r="AD94" s="115"/>
      <c r="AE94" s="115"/>
      <c r="AF94" s="91"/>
      <c r="AG94" s="91"/>
      <c r="AH94" s="91"/>
      <c r="AI94" s="91"/>
      <c r="AJ94" s="91"/>
      <c r="AK94" s="91"/>
    </row>
    <row r="95" spans="1:37" s="15" customFormat="1" ht="26.25" customHeight="1" x14ac:dyDescent="0.2">
      <c r="A95" s="87"/>
      <c r="B95" s="565"/>
      <c r="C95" s="565"/>
      <c r="D95" s="565"/>
      <c r="E95" s="176" t="s">
        <v>64</v>
      </c>
      <c r="F95" s="459">
        <f>'Depre e Rem Gen'!S29</f>
        <v>1.0984848484848484E-3</v>
      </c>
      <c r="G95" s="39" t="s">
        <v>284</v>
      </c>
      <c r="H95" s="87"/>
      <c r="I95" s="438"/>
      <c r="J95" s="438"/>
      <c r="K95" s="438"/>
      <c r="L95" s="438"/>
      <c r="M95" s="438"/>
      <c r="N95" s="438"/>
      <c r="O95" s="438"/>
      <c r="P95" s="264"/>
      <c r="Q95" s="264"/>
      <c r="R95"/>
      <c r="S95" s="115"/>
      <c r="T95" s="115"/>
      <c r="U95" s="115"/>
      <c r="V95"/>
      <c r="W95"/>
      <c r="X95"/>
      <c r="Y95" s="115"/>
      <c r="Z95" s="115"/>
      <c r="AA95" s="115"/>
      <c r="AB95"/>
      <c r="AC95"/>
      <c r="AD95" s="115"/>
      <c r="AE95" s="115"/>
      <c r="AF95" s="91"/>
      <c r="AG95" s="91"/>
      <c r="AH95" s="91"/>
      <c r="AI95" s="91"/>
      <c r="AJ95" s="91"/>
      <c r="AK95" s="91"/>
    </row>
    <row r="96" spans="1:37" s="15" customFormat="1" ht="26.25" customHeight="1" x14ac:dyDescent="0.2">
      <c r="A96" s="87"/>
      <c r="B96" s="565"/>
      <c r="C96" s="565"/>
      <c r="D96" s="565"/>
      <c r="E96" s="176" t="s">
        <v>65</v>
      </c>
      <c r="F96" s="459">
        <f>'Depre e Rem Gen'!S30</f>
        <v>0</v>
      </c>
      <c r="G96" s="39" t="s">
        <v>284</v>
      </c>
      <c r="H96" s="87"/>
      <c r="I96" s="438"/>
      <c r="J96" s="438"/>
      <c r="K96" s="438"/>
      <c r="L96" s="438"/>
      <c r="M96" s="438"/>
      <c r="N96" s="438"/>
      <c r="O96" s="438"/>
      <c r="P96" s="264"/>
      <c r="Q96" s="264"/>
      <c r="R96"/>
      <c r="S96" s="115"/>
      <c r="T96" s="115"/>
      <c r="U96" s="115"/>
      <c r="V96"/>
      <c r="W96"/>
      <c r="X96"/>
      <c r="Y96" s="115"/>
      <c r="Z96" s="115"/>
      <c r="AA96" s="115"/>
      <c r="AB96"/>
      <c r="AC96"/>
      <c r="AD96" s="115"/>
      <c r="AE96" s="115"/>
      <c r="AF96" s="91"/>
      <c r="AG96" s="91"/>
      <c r="AH96" s="91"/>
      <c r="AI96" s="91"/>
      <c r="AJ96" s="91"/>
      <c r="AK96" s="91"/>
    </row>
    <row r="97" spans="1:37" s="15" customFormat="1" ht="26.25" customHeight="1" x14ac:dyDescent="0.2">
      <c r="A97" s="87"/>
      <c r="B97" s="565"/>
      <c r="C97" s="565"/>
      <c r="D97" s="565"/>
      <c r="E97" s="176" t="s">
        <v>66</v>
      </c>
      <c r="F97" s="459">
        <f>'Depre e Rem Gen'!S31</f>
        <v>0</v>
      </c>
      <c r="G97" s="39" t="s">
        <v>284</v>
      </c>
      <c r="H97" s="87"/>
      <c r="I97" s="438"/>
      <c r="J97" s="438"/>
      <c r="K97" s="438"/>
      <c r="L97" s="438"/>
      <c r="M97" s="438"/>
      <c r="N97" s="438"/>
      <c r="O97" s="438"/>
      <c r="P97" s="264"/>
      <c r="Q97" s="264"/>
      <c r="R97"/>
      <c r="S97" s="115"/>
      <c r="T97" s="115"/>
      <c r="U97" s="115"/>
      <c r="V97"/>
      <c r="W97"/>
      <c r="X97"/>
      <c r="Y97" s="115"/>
      <c r="Z97" s="115"/>
      <c r="AA97" s="115"/>
      <c r="AB97"/>
      <c r="AC97"/>
      <c r="AD97" s="115"/>
      <c r="AE97" s="115"/>
      <c r="AF97" s="91"/>
      <c r="AG97" s="91"/>
      <c r="AH97" s="91"/>
      <c r="AI97" s="91"/>
      <c r="AJ97" s="91"/>
      <c r="AK97" s="91"/>
    </row>
    <row r="98" spans="1:37" s="15" customFormat="1" ht="26.25" customHeight="1" x14ac:dyDescent="0.2">
      <c r="A98" s="87"/>
      <c r="B98" s="565"/>
      <c r="C98" s="565"/>
      <c r="D98" s="565"/>
      <c r="E98" s="176" t="s">
        <v>67</v>
      </c>
      <c r="F98" s="459">
        <f>'Depre e Rem Gen'!S32</f>
        <v>0</v>
      </c>
      <c r="G98" s="39" t="s">
        <v>284</v>
      </c>
      <c r="H98" s="87"/>
      <c r="I98" s="438"/>
      <c r="J98" s="438"/>
      <c r="K98" s="438"/>
      <c r="L98" s="438"/>
      <c r="M98" s="438"/>
      <c r="N98" s="438"/>
      <c r="O98" s="438"/>
      <c r="P98" s="264"/>
      <c r="Q98" s="264"/>
      <c r="R98"/>
      <c r="S98" s="115"/>
      <c r="T98" s="115"/>
      <c r="U98" s="115"/>
      <c r="V98"/>
      <c r="W98"/>
      <c r="X98"/>
      <c r="Y98" s="115"/>
      <c r="Z98" s="115"/>
      <c r="AA98" s="115"/>
      <c r="AB98"/>
      <c r="AC98"/>
      <c r="AD98" s="115"/>
      <c r="AE98" s="115"/>
      <c r="AF98" s="91"/>
      <c r="AG98" s="91"/>
      <c r="AH98" s="91"/>
      <c r="AI98" s="91"/>
      <c r="AJ98" s="91"/>
      <c r="AK98" s="91"/>
    </row>
    <row r="99" spans="1:37" s="15" customFormat="1" ht="26.25" customHeight="1" x14ac:dyDescent="0.2">
      <c r="A99" s="87"/>
      <c r="B99" s="565"/>
      <c r="C99" s="565"/>
      <c r="D99" s="565"/>
      <c r="E99" s="176" t="s">
        <v>68</v>
      </c>
      <c r="F99" s="459">
        <f>'Depre e Rem Gen'!S33</f>
        <v>0</v>
      </c>
      <c r="G99" s="39" t="s">
        <v>284</v>
      </c>
      <c r="H99" s="87"/>
      <c r="I99" s="438"/>
      <c r="J99" s="438"/>
      <c r="K99" s="438"/>
      <c r="L99" s="438"/>
      <c r="M99" s="438"/>
      <c r="N99" s="438"/>
      <c r="O99" s="438"/>
      <c r="P99" s="264"/>
      <c r="Q99" s="264"/>
      <c r="R99"/>
      <c r="S99" s="115"/>
      <c r="T99" s="115"/>
      <c r="U99" s="115"/>
      <c r="V99"/>
      <c r="W99"/>
      <c r="X99"/>
      <c r="Y99" s="115"/>
      <c r="Z99" s="115"/>
      <c r="AA99" s="115"/>
      <c r="AB99"/>
      <c r="AC99"/>
      <c r="AD99" s="115"/>
      <c r="AE99" s="115"/>
      <c r="AF99" s="91"/>
      <c r="AG99" s="91"/>
      <c r="AH99" s="91"/>
      <c r="AI99" s="91"/>
      <c r="AJ99" s="91"/>
      <c r="AK99" s="91"/>
    </row>
    <row r="100" spans="1:37" s="15" customFormat="1" ht="26.25" customHeight="1" x14ac:dyDescent="0.2">
      <c r="A100" s="87"/>
      <c r="B100" s="565"/>
      <c r="C100" s="565"/>
      <c r="D100" s="565"/>
      <c r="E100" s="184" t="s">
        <v>69</v>
      </c>
      <c r="F100" s="459">
        <f>'Depre e Rem Gen'!S34</f>
        <v>0</v>
      </c>
      <c r="G100" s="39" t="s">
        <v>284</v>
      </c>
      <c r="H100" s="87"/>
      <c r="I100" s="438"/>
      <c r="J100" s="438"/>
      <c r="K100" s="438"/>
      <c r="L100" s="438"/>
      <c r="M100" s="438"/>
      <c r="N100" s="438"/>
      <c r="O100" s="438"/>
      <c r="P100" s="264"/>
      <c r="Q100" s="264"/>
      <c r="R100"/>
      <c r="S100" s="115"/>
      <c r="T100" s="115"/>
      <c r="U100" s="115"/>
      <c r="V100"/>
      <c r="W100"/>
      <c r="X100"/>
      <c r="Y100" s="115"/>
      <c r="Z100" s="115"/>
      <c r="AA100" s="115"/>
      <c r="AB100"/>
      <c r="AC100"/>
      <c r="AD100" s="115"/>
      <c r="AE100" s="115"/>
      <c r="AF100" s="91"/>
      <c r="AG100" s="91"/>
      <c r="AH100" s="91"/>
      <c r="AI100" s="91"/>
      <c r="AJ100" s="91"/>
      <c r="AK100" s="91"/>
    </row>
    <row r="101" spans="1:37" s="15" customFormat="1" ht="26.25" customHeight="1" x14ac:dyDescent="0.2">
      <c r="A101" s="87"/>
      <c r="B101" s="565"/>
      <c r="C101" s="565"/>
      <c r="D101" s="565" t="s">
        <v>17</v>
      </c>
      <c r="E101" s="176" t="s">
        <v>54</v>
      </c>
      <c r="F101" s="459">
        <f>'Depre e Rem Gen'!Y19</f>
        <v>1.1538461538461539E-2</v>
      </c>
      <c r="G101" s="39" t="s">
        <v>284</v>
      </c>
      <c r="H101" s="87"/>
      <c r="I101" s="438"/>
      <c r="J101" s="438"/>
      <c r="K101" s="438"/>
      <c r="L101" s="438"/>
      <c r="M101" s="438"/>
      <c r="N101" s="438"/>
      <c r="O101" s="438"/>
      <c r="P101" s="264"/>
      <c r="Q101" s="264"/>
      <c r="R101"/>
      <c r="S101" s="115"/>
      <c r="T101" s="115"/>
      <c r="U101" s="115"/>
      <c r="V101"/>
      <c r="W101"/>
      <c r="X101"/>
      <c r="Y101" s="115"/>
      <c r="Z101" s="115"/>
      <c r="AA101" s="115"/>
      <c r="AB101"/>
      <c r="AC101"/>
      <c r="AD101" s="115"/>
      <c r="AE101" s="115"/>
      <c r="AF101" s="91"/>
      <c r="AG101" s="91"/>
      <c r="AH101" s="91"/>
      <c r="AI101" s="91"/>
      <c r="AJ101" s="91"/>
      <c r="AK101" s="91"/>
    </row>
    <row r="102" spans="1:37" s="15" customFormat="1" ht="26.25" customHeight="1" x14ac:dyDescent="0.2">
      <c r="A102" s="87"/>
      <c r="B102" s="565"/>
      <c r="C102" s="565"/>
      <c r="D102" s="565"/>
      <c r="E102" s="176" t="s">
        <v>55</v>
      </c>
      <c r="F102" s="459">
        <f>'Depre e Rem Gen'!Y20</f>
        <v>1.0576923076923076E-2</v>
      </c>
      <c r="G102" s="39" t="s">
        <v>284</v>
      </c>
      <c r="H102" s="87"/>
      <c r="I102" s="438"/>
      <c r="J102" s="438"/>
      <c r="K102" s="438"/>
      <c r="L102" s="438"/>
      <c r="M102" s="438"/>
      <c r="N102" s="438"/>
      <c r="O102" s="438"/>
      <c r="P102" s="264"/>
      <c r="Q102" s="264"/>
      <c r="R102"/>
      <c r="S102" s="115"/>
      <c r="T102" s="115"/>
      <c r="U102" s="115"/>
      <c r="V102"/>
      <c r="W102"/>
      <c r="X102"/>
      <c r="Y102" s="115"/>
      <c r="Z102" s="115"/>
      <c r="AA102" s="115"/>
      <c r="AB102"/>
      <c r="AC102"/>
      <c r="AD102" s="115"/>
      <c r="AE102" s="115"/>
      <c r="AF102" s="91"/>
      <c r="AG102" s="91"/>
      <c r="AH102" s="91"/>
      <c r="AI102" s="91"/>
      <c r="AJ102" s="91"/>
      <c r="AK102" s="91"/>
    </row>
    <row r="103" spans="1:37" s="15" customFormat="1" ht="26.25" customHeight="1" x14ac:dyDescent="0.2">
      <c r="A103" s="87"/>
      <c r="B103" s="565"/>
      <c r="C103" s="565"/>
      <c r="D103" s="565"/>
      <c r="E103" s="176" t="s">
        <v>56</v>
      </c>
      <c r="F103" s="459">
        <f>'Depre e Rem Gen'!Y21</f>
        <v>9.6153846153846159E-3</v>
      </c>
      <c r="G103" s="39" t="s">
        <v>284</v>
      </c>
      <c r="H103" s="87"/>
      <c r="I103" s="438"/>
      <c r="J103" s="438"/>
      <c r="K103" s="438"/>
      <c r="L103" s="438"/>
      <c r="M103" s="438"/>
      <c r="N103" s="438"/>
      <c r="O103" s="438"/>
      <c r="P103" s="264"/>
      <c r="Q103" s="264"/>
      <c r="R103"/>
      <c r="S103" s="115"/>
      <c r="T103" s="115"/>
      <c r="U103" s="115"/>
      <c r="V103"/>
      <c r="W103"/>
      <c r="X103"/>
      <c r="Y103" s="115"/>
      <c r="Z103" s="115"/>
      <c r="AA103" s="115"/>
      <c r="AB103"/>
      <c r="AC103"/>
      <c r="AD103" s="115"/>
      <c r="AE103" s="115"/>
      <c r="AF103" s="91"/>
      <c r="AG103" s="91"/>
      <c r="AH103" s="91"/>
      <c r="AI103" s="91"/>
      <c r="AJ103" s="91"/>
      <c r="AK103" s="91"/>
    </row>
    <row r="104" spans="1:37" s="15" customFormat="1" ht="26.25" customHeight="1" x14ac:dyDescent="0.2">
      <c r="A104" s="87"/>
      <c r="B104" s="565"/>
      <c r="C104" s="565"/>
      <c r="D104" s="565"/>
      <c r="E104" s="176" t="s">
        <v>57</v>
      </c>
      <c r="F104" s="459">
        <f>'Depre e Rem Gen'!Y22</f>
        <v>8.6538461538461526E-3</v>
      </c>
      <c r="G104" s="39" t="s">
        <v>284</v>
      </c>
      <c r="H104" s="87"/>
      <c r="I104" s="438"/>
      <c r="J104" s="438"/>
      <c r="K104" s="438"/>
      <c r="L104" s="438"/>
      <c r="M104" s="438"/>
      <c r="N104" s="438"/>
      <c r="O104" s="438"/>
      <c r="P104" s="264"/>
      <c r="Q104" s="264"/>
      <c r="R104"/>
      <c r="S104" s="115"/>
      <c r="T104" s="115"/>
      <c r="U104" s="115"/>
      <c r="V104"/>
      <c r="W104"/>
      <c r="X104"/>
      <c r="Y104" s="115"/>
      <c r="Z104" s="115"/>
      <c r="AA104" s="115"/>
      <c r="AB104"/>
      <c r="AC104"/>
      <c r="AD104" s="115"/>
      <c r="AE104" s="115"/>
      <c r="AF104" s="91"/>
      <c r="AG104" s="91"/>
      <c r="AH104" s="91"/>
      <c r="AI104" s="91"/>
      <c r="AJ104" s="91"/>
      <c r="AK104" s="91"/>
    </row>
    <row r="105" spans="1:37" s="15" customFormat="1" ht="26.25" customHeight="1" x14ac:dyDescent="0.2">
      <c r="A105" s="87"/>
      <c r="B105" s="565"/>
      <c r="C105" s="565"/>
      <c r="D105" s="565"/>
      <c r="E105" s="176" t="s">
        <v>58</v>
      </c>
      <c r="F105" s="459">
        <f>'Depre e Rem Gen'!Y23</f>
        <v>7.6923076923076927E-3</v>
      </c>
      <c r="G105" s="39" t="s">
        <v>284</v>
      </c>
      <c r="H105" s="87"/>
      <c r="I105" s="438"/>
      <c r="J105" s="438"/>
      <c r="K105" s="438"/>
      <c r="L105" s="438"/>
      <c r="M105" s="438"/>
      <c r="N105" s="438"/>
      <c r="O105" s="438"/>
      <c r="P105" s="264"/>
      <c r="Q105" s="264"/>
      <c r="R105"/>
      <c r="S105" s="115"/>
      <c r="T105" s="115"/>
      <c r="U105" s="115"/>
      <c r="V105"/>
      <c r="W105"/>
      <c r="X105"/>
      <c r="Y105" s="115"/>
      <c r="Z105" s="115"/>
      <c r="AA105" s="115"/>
      <c r="AB105"/>
      <c r="AC105"/>
      <c r="AD105" s="115"/>
      <c r="AE105" s="115"/>
      <c r="AF105" s="91"/>
      <c r="AG105" s="91"/>
      <c r="AH105" s="91"/>
      <c r="AI105" s="91"/>
      <c r="AJ105" s="91"/>
      <c r="AK105" s="91"/>
    </row>
    <row r="106" spans="1:37" s="15" customFormat="1" ht="26.25" customHeight="1" x14ac:dyDescent="0.2">
      <c r="A106" s="87"/>
      <c r="B106" s="565"/>
      <c r="C106" s="565"/>
      <c r="D106" s="565"/>
      <c r="E106" s="176" t="s">
        <v>59</v>
      </c>
      <c r="F106" s="459">
        <f>'Depre e Rem Gen'!Y24</f>
        <v>6.7307692307692311E-3</v>
      </c>
      <c r="G106" s="39" t="s">
        <v>284</v>
      </c>
      <c r="H106" s="87"/>
      <c r="I106" s="438"/>
      <c r="J106" s="438"/>
      <c r="K106" s="438"/>
      <c r="L106" s="438"/>
      <c r="M106" s="438"/>
      <c r="N106" s="438"/>
      <c r="O106" s="438"/>
      <c r="P106" s="264"/>
      <c r="Q106" s="264"/>
      <c r="R106"/>
      <c r="S106" s="115"/>
      <c r="T106" s="115"/>
      <c r="U106" s="115"/>
      <c r="V106"/>
      <c r="W106"/>
      <c r="X106"/>
      <c r="Y106" s="115"/>
      <c r="Z106" s="115"/>
      <c r="AA106" s="115"/>
      <c r="AB106"/>
      <c r="AC106"/>
      <c r="AD106" s="115"/>
      <c r="AE106" s="115"/>
      <c r="AF106" s="91"/>
      <c r="AG106" s="91"/>
      <c r="AH106" s="91"/>
      <c r="AI106" s="91"/>
      <c r="AJ106" s="91"/>
      <c r="AK106" s="91"/>
    </row>
    <row r="107" spans="1:37" s="15" customFormat="1" ht="26.25" customHeight="1" x14ac:dyDescent="0.2">
      <c r="A107" s="87"/>
      <c r="B107" s="565"/>
      <c r="C107" s="565"/>
      <c r="D107" s="565"/>
      <c r="E107" s="176" t="s">
        <v>60</v>
      </c>
      <c r="F107" s="459">
        <f>'Depre e Rem Gen'!Y25</f>
        <v>5.7692307692307696E-3</v>
      </c>
      <c r="G107" s="39" t="s">
        <v>284</v>
      </c>
      <c r="H107" s="87"/>
      <c r="I107" s="438"/>
      <c r="J107" s="438"/>
      <c r="K107" s="438"/>
      <c r="L107" s="438"/>
      <c r="M107" s="438"/>
      <c r="N107" s="438"/>
      <c r="O107" s="438"/>
      <c r="P107" s="264"/>
      <c r="Q107" s="264"/>
      <c r="R107"/>
      <c r="S107" s="115"/>
      <c r="T107" s="115"/>
      <c r="U107" s="115"/>
      <c r="V107"/>
      <c r="W107"/>
      <c r="X107"/>
      <c r="Y107" s="115"/>
      <c r="Z107" s="115"/>
      <c r="AA107" s="115"/>
      <c r="AB107"/>
      <c r="AC107"/>
      <c r="AD107" s="115"/>
      <c r="AE107" s="115"/>
      <c r="AF107" s="91"/>
      <c r="AG107" s="91"/>
      <c r="AH107" s="91"/>
      <c r="AI107" s="91"/>
      <c r="AJ107" s="91"/>
      <c r="AK107" s="91"/>
    </row>
    <row r="108" spans="1:37" s="15" customFormat="1" ht="26.25" customHeight="1" x14ac:dyDescent="0.2">
      <c r="A108" s="87"/>
      <c r="B108" s="565"/>
      <c r="C108" s="565"/>
      <c r="D108" s="565"/>
      <c r="E108" s="176" t="s">
        <v>61</v>
      </c>
      <c r="F108" s="459">
        <f>'Depre e Rem Gen'!Y26</f>
        <v>4.807692307692308E-3</v>
      </c>
      <c r="G108" s="39" t="s">
        <v>284</v>
      </c>
      <c r="H108" s="87"/>
      <c r="I108" s="438"/>
      <c r="J108" s="438"/>
      <c r="K108" s="438"/>
      <c r="L108" s="438"/>
      <c r="M108" s="438"/>
      <c r="N108" s="438"/>
      <c r="O108" s="438"/>
      <c r="P108" s="264"/>
      <c r="Q108" s="264"/>
      <c r="R108"/>
      <c r="S108" s="115"/>
      <c r="T108" s="115"/>
      <c r="U108" s="115"/>
      <c r="V108"/>
      <c r="W108"/>
      <c r="X108"/>
      <c r="Y108" s="115"/>
      <c r="Z108" s="115"/>
      <c r="AA108" s="115"/>
      <c r="AB108"/>
      <c r="AC108"/>
      <c r="AD108" s="115"/>
      <c r="AE108" s="115"/>
      <c r="AF108" s="91"/>
      <c r="AG108" s="91"/>
      <c r="AH108" s="91"/>
      <c r="AI108" s="91"/>
      <c r="AJ108" s="91"/>
      <c r="AK108" s="91"/>
    </row>
    <row r="109" spans="1:37" s="15" customFormat="1" ht="26.25" customHeight="1" x14ac:dyDescent="0.2">
      <c r="A109" s="87"/>
      <c r="B109" s="565"/>
      <c r="C109" s="565"/>
      <c r="D109" s="565"/>
      <c r="E109" s="176" t="s">
        <v>62</v>
      </c>
      <c r="F109" s="459">
        <f>'Depre e Rem Gen'!Y27</f>
        <v>3.8461538461538464E-3</v>
      </c>
      <c r="G109" s="39" t="s">
        <v>284</v>
      </c>
      <c r="H109" s="87"/>
      <c r="I109" s="438"/>
      <c r="J109" s="438"/>
      <c r="K109" s="438"/>
      <c r="L109" s="438"/>
      <c r="M109" s="438"/>
      <c r="N109" s="438"/>
      <c r="O109" s="438"/>
      <c r="P109" s="264"/>
      <c r="Q109" s="264"/>
      <c r="R109"/>
      <c r="S109" s="115"/>
      <c r="T109" s="115"/>
      <c r="U109" s="115"/>
      <c r="V109"/>
      <c r="W109"/>
      <c r="X109"/>
      <c r="Y109" s="115"/>
      <c r="Z109" s="115"/>
      <c r="AA109" s="115"/>
      <c r="AB109"/>
      <c r="AC109"/>
      <c r="AD109" s="115"/>
      <c r="AE109" s="115"/>
      <c r="AF109" s="91"/>
      <c r="AG109" s="91"/>
      <c r="AH109" s="91"/>
      <c r="AI109" s="91"/>
      <c r="AJ109" s="91"/>
      <c r="AK109" s="91"/>
    </row>
    <row r="110" spans="1:37" s="15" customFormat="1" ht="26.25" customHeight="1" x14ac:dyDescent="0.2">
      <c r="A110" s="87"/>
      <c r="B110" s="565"/>
      <c r="C110" s="565"/>
      <c r="D110" s="565"/>
      <c r="E110" s="176" t="s">
        <v>63</v>
      </c>
      <c r="F110" s="459">
        <f>'Depre e Rem Gen'!Y28</f>
        <v>2.8846153846153848E-3</v>
      </c>
      <c r="G110" s="39" t="s">
        <v>284</v>
      </c>
      <c r="H110" s="87"/>
      <c r="I110" s="438"/>
      <c r="J110" s="438"/>
      <c r="K110" s="438"/>
      <c r="L110" s="438"/>
      <c r="M110" s="438"/>
      <c r="N110" s="438"/>
      <c r="O110" s="438"/>
      <c r="P110" s="264"/>
      <c r="Q110" s="264"/>
      <c r="R110"/>
      <c r="S110" s="115"/>
      <c r="T110" s="115"/>
      <c r="U110" s="115"/>
      <c r="V110"/>
      <c r="W110"/>
      <c r="X110"/>
      <c r="Y110" s="115"/>
      <c r="Z110" s="115"/>
      <c r="AA110" s="115"/>
      <c r="AB110"/>
      <c r="AC110"/>
      <c r="AD110" s="115"/>
      <c r="AE110" s="115"/>
      <c r="AF110" s="91"/>
      <c r="AG110" s="91"/>
      <c r="AH110" s="91"/>
      <c r="AI110" s="91"/>
      <c r="AJ110" s="91"/>
      <c r="AK110" s="91"/>
    </row>
    <row r="111" spans="1:37" s="15" customFormat="1" ht="26.25" customHeight="1" x14ac:dyDescent="0.2">
      <c r="A111" s="87"/>
      <c r="B111" s="565"/>
      <c r="C111" s="565"/>
      <c r="D111" s="565"/>
      <c r="E111" s="176" t="s">
        <v>64</v>
      </c>
      <c r="F111" s="459">
        <f>'Depre e Rem Gen'!Y29</f>
        <v>1.9230769230769232E-3</v>
      </c>
      <c r="G111" s="39" t="s">
        <v>284</v>
      </c>
      <c r="H111" s="87"/>
      <c r="I111" s="438"/>
      <c r="J111" s="438"/>
      <c r="K111" s="438"/>
      <c r="L111" s="438"/>
      <c r="M111" s="438"/>
      <c r="N111" s="438"/>
      <c r="O111" s="438"/>
      <c r="P111" s="264"/>
      <c r="Q111" s="264"/>
      <c r="R111"/>
      <c r="S111" s="115"/>
      <c r="T111" s="115"/>
      <c r="U111" s="115"/>
      <c r="V111"/>
      <c r="W111"/>
      <c r="X111"/>
      <c r="Y111" s="115"/>
      <c r="Z111" s="115"/>
      <c r="AA111" s="115"/>
      <c r="AB111"/>
      <c r="AC111"/>
      <c r="AD111" s="115"/>
      <c r="AE111" s="115"/>
      <c r="AF111" s="91"/>
      <c r="AG111" s="91"/>
      <c r="AH111" s="91"/>
      <c r="AI111" s="91"/>
      <c r="AJ111" s="91"/>
      <c r="AK111" s="91"/>
    </row>
    <row r="112" spans="1:37" s="15" customFormat="1" ht="26.25" customHeight="1" x14ac:dyDescent="0.2">
      <c r="A112" s="87"/>
      <c r="B112" s="565"/>
      <c r="C112" s="565"/>
      <c r="D112" s="565"/>
      <c r="E112" s="176" t="s">
        <v>65</v>
      </c>
      <c r="F112" s="459">
        <f>'Depre e Rem Gen'!Y30</f>
        <v>9.6153846153846159E-4</v>
      </c>
      <c r="G112" s="39" t="s">
        <v>284</v>
      </c>
      <c r="H112" s="87"/>
      <c r="I112" s="438"/>
      <c r="J112" s="438"/>
      <c r="K112" s="438"/>
      <c r="L112" s="438"/>
      <c r="M112" s="438"/>
      <c r="N112" s="438"/>
      <c r="O112" s="438"/>
      <c r="P112" s="264"/>
      <c r="Q112" s="264"/>
      <c r="R112"/>
      <c r="S112" s="115"/>
      <c r="T112" s="115"/>
      <c r="U112" s="115"/>
      <c r="V112"/>
      <c r="W112"/>
      <c r="X112"/>
      <c r="Y112" s="115"/>
      <c r="Z112" s="115"/>
      <c r="AA112" s="115"/>
      <c r="AB112"/>
      <c r="AC112"/>
      <c r="AD112" s="115"/>
      <c r="AE112" s="115"/>
      <c r="AF112" s="91"/>
      <c r="AG112" s="91"/>
      <c r="AH112" s="91"/>
      <c r="AI112" s="91"/>
      <c r="AJ112" s="91"/>
      <c r="AK112" s="91"/>
    </row>
    <row r="113" spans="1:37" s="15" customFormat="1" ht="26.25" customHeight="1" x14ac:dyDescent="0.2">
      <c r="A113" s="87"/>
      <c r="B113" s="565"/>
      <c r="C113" s="565"/>
      <c r="D113" s="565"/>
      <c r="E113" s="176" t="s">
        <v>66</v>
      </c>
      <c r="F113" s="459">
        <f>'Depre e Rem Gen'!Y31</f>
        <v>0</v>
      </c>
      <c r="G113" s="39" t="s">
        <v>284</v>
      </c>
      <c r="H113" s="87"/>
      <c r="I113" s="438"/>
      <c r="J113" s="438"/>
      <c r="K113" s="438"/>
      <c r="L113" s="438"/>
      <c r="M113" s="438"/>
      <c r="N113" s="438"/>
      <c r="O113" s="438"/>
      <c r="P113" s="264"/>
      <c r="Q113" s="264"/>
      <c r="R113"/>
      <c r="S113" s="115"/>
      <c r="T113" s="115"/>
      <c r="U113" s="115"/>
      <c r="V113"/>
      <c r="W113"/>
      <c r="X113"/>
      <c r="Y113" s="115"/>
      <c r="Z113" s="115"/>
      <c r="AA113" s="115"/>
      <c r="AB113"/>
      <c r="AC113"/>
      <c r="AD113" s="115"/>
      <c r="AE113" s="115"/>
      <c r="AF113" s="91"/>
      <c r="AG113" s="91"/>
      <c r="AH113" s="91"/>
      <c r="AI113" s="91"/>
      <c r="AJ113" s="91"/>
      <c r="AK113" s="91"/>
    </row>
    <row r="114" spans="1:37" s="15" customFormat="1" ht="26.25" customHeight="1" x14ac:dyDescent="0.2">
      <c r="A114" s="87"/>
      <c r="B114" s="565"/>
      <c r="C114" s="565"/>
      <c r="D114" s="565"/>
      <c r="E114" s="176" t="s">
        <v>67</v>
      </c>
      <c r="F114" s="459">
        <f>'Depre e Rem Gen'!Y32</f>
        <v>0</v>
      </c>
      <c r="G114" s="39" t="s">
        <v>284</v>
      </c>
      <c r="H114" s="87"/>
      <c r="I114" s="438"/>
      <c r="J114" s="438"/>
      <c r="K114" s="438"/>
      <c r="L114" s="438"/>
      <c r="M114" s="438"/>
      <c r="N114" s="438"/>
      <c r="O114" s="438"/>
      <c r="P114" s="264"/>
      <c r="Q114" s="264"/>
      <c r="R114"/>
      <c r="S114" s="115"/>
      <c r="T114" s="115"/>
      <c r="U114" s="115"/>
      <c r="V114"/>
      <c r="W114"/>
      <c r="X114"/>
      <c r="Y114" s="115"/>
      <c r="Z114" s="115"/>
      <c r="AA114" s="115"/>
      <c r="AB114"/>
      <c r="AC114"/>
      <c r="AD114" s="115"/>
      <c r="AE114" s="115"/>
      <c r="AF114" s="91"/>
      <c r="AG114" s="91"/>
      <c r="AH114" s="91"/>
      <c r="AI114" s="91"/>
      <c r="AJ114" s="91"/>
      <c r="AK114" s="91"/>
    </row>
    <row r="115" spans="1:37" s="15" customFormat="1" ht="26.25" customHeight="1" x14ac:dyDescent="0.2">
      <c r="A115" s="87"/>
      <c r="B115" s="565"/>
      <c r="C115" s="565"/>
      <c r="D115" s="565"/>
      <c r="E115" s="176" t="s">
        <v>68</v>
      </c>
      <c r="F115" s="459">
        <f>'Depre e Rem Gen'!Y33</f>
        <v>0</v>
      </c>
      <c r="G115" s="39" t="s">
        <v>284</v>
      </c>
      <c r="H115" s="87"/>
      <c r="I115" s="438"/>
      <c r="J115" s="438"/>
      <c r="K115" s="438"/>
      <c r="L115" s="438"/>
      <c r="M115" s="438"/>
      <c r="N115" s="438"/>
      <c r="O115" s="438"/>
      <c r="P115" s="264"/>
      <c r="Q115" s="264"/>
      <c r="R115"/>
      <c r="S115" s="115"/>
      <c r="T115" s="115"/>
      <c r="U115" s="115"/>
      <c r="V115"/>
      <c r="W115"/>
      <c r="X115"/>
      <c r="Y115" s="115"/>
      <c r="Z115" s="115"/>
      <c r="AA115" s="115"/>
      <c r="AB115"/>
      <c r="AC115"/>
      <c r="AD115" s="115"/>
      <c r="AE115" s="115"/>
      <c r="AF115" s="91"/>
      <c r="AG115" s="91"/>
      <c r="AH115" s="91"/>
      <c r="AI115" s="91"/>
      <c r="AJ115" s="91"/>
      <c r="AK115" s="91"/>
    </row>
    <row r="116" spans="1:37" s="15" customFormat="1" ht="26.25" customHeight="1" x14ac:dyDescent="0.2">
      <c r="A116" s="87"/>
      <c r="B116" s="565"/>
      <c r="C116" s="565"/>
      <c r="D116" s="565"/>
      <c r="E116" s="184" t="s">
        <v>69</v>
      </c>
      <c r="F116" s="459">
        <f>'Depre e Rem Gen'!Y34</f>
        <v>0</v>
      </c>
      <c r="G116" s="39" t="s">
        <v>284</v>
      </c>
      <c r="H116" s="87"/>
      <c r="I116" s="438"/>
      <c r="J116" s="438"/>
      <c r="K116" s="438"/>
      <c r="L116" s="438"/>
      <c r="M116" s="438"/>
      <c r="N116" s="438"/>
      <c r="O116" s="438"/>
      <c r="P116" s="264"/>
      <c r="Q116" s="264"/>
      <c r="R116"/>
      <c r="S116" s="115"/>
      <c r="T116" s="115"/>
      <c r="U116" s="115"/>
      <c r="V116"/>
      <c r="W116"/>
      <c r="X116"/>
      <c r="Y116" s="115"/>
      <c r="Z116" s="115"/>
      <c r="AA116" s="115"/>
      <c r="AB116"/>
      <c r="AC116"/>
      <c r="AD116" s="115"/>
      <c r="AE116" s="115"/>
      <c r="AF116" s="91"/>
      <c r="AG116" s="91"/>
      <c r="AH116" s="91"/>
      <c r="AI116" s="91"/>
      <c r="AJ116" s="91"/>
      <c r="AK116" s="91"/>
    </row>
    <row r="117" spans="1:37" s="15" customFormat="1" ht="26.25" customHeight="1" x14ac:dyDescent="0.2">
      <c r="A117" s="87"/>
      <c r="B117" s="565"/>
      <c r="C117" s="565"/>
      <c r="D117" s="565" t="s">
        <v>439</v>
      </c>
      <c r="E117" s="228" t="s">
        <v>54</v>
      </c>
      <c r="F117" s="459">
        <f>'Depre e Rem Gen'!AE19</f>
        <v>1.1538461538461539E-2</v>
      </c>
      <c r="G117" s="39" t="s">
        <v>284</v>
      </c>
      <c r="H117" s="87"/>
      <c r="I117" s="438"/>
      <c r="J117" s="438"/>
      <c r="K117" s="438"/>
      <c r="L117" s="438"/>
      <c r="M117" s="438"/>
      <c r="N117" s="438"/>
      <c r="O117" s="438"/>
      <c r="P117" s="264"/>
      <c r="Q117" s="264"/>
      <c r="R117"/>
      <c r="S117" s="115"/>
      <c r="T117" s="115"/>
      <c r="U117" s="115"/>
      <c r="V117"/>
      <c r="W117"/>
      <c r="X117"/>
      <c r="Y117" s="115"/>
      <c r="Z117" s="115"/>
      <c r="AA117" s="115"/>
      <c r="AB117"/>
      <c r="AC117"/>
      <c r="AD117" s="115"/>
      <c r="AE117" s="115"/>
      <c r="AF117" s="115"/>
      <c r="AG117" s="115"/>
      <c r="AH117" s="115"/>
      <c r="AI117" s="115"/>
      <c r="AJ117" s="115"/>
      <c r="AK117" s="115"/>
    </row>
    <row r="118" spans="1:37" s="15" customFormat="1" ht="26.25" customHeight="1" x14ac:dyDescent="0.2">
      <c r="A118" s="87"/>
      <c r="B118" s="565"/>
      <c r="C118" s="565"/>
      <c r="D118" s="565"/>
      <c r="E118" s="228" t="s">
        <v>55</v>
      </c>
      <c r="F118" s="459">
        <f>'Depre e Rem Gen'!AE20</f>
        <v>1.0576923076923076E-2</v>
      </c>
      <c r="G118" s="39" t="s">
        <v>284</v>
      </c>
      <c r="H118" s="87"/>
      <c r="I118" s="438"/>
      <c r="J118" s="438"/>
      <c r="K118" s="438"/>
      <c r="L118" s="438"/>
      <c r="M118" s="438"/>
      <c r="N118" s="438"/>
      <c r="O118" s="438"/>
      <c r="P118" s="264"/>
      <c r="Q118" s="264"/>
      <c r="R118"/>
      <c r="S118" s="115"/>
      <c r="T118" s="115"/>
      <c r="U118" s="115"/>
      <c r="V118"/>
      <c r="W118"/>
      <c r="X118"/>
      <c r="Y118" s="115"/>
      <c r="Z118" s="115"/>
      <c r="AA118" s="115"/>
      <c r="AB118"/>
      <c r="AC118"/>
      <c r="AD118" s="115"/>
      <c r="AE118" s="115"/>
      <c r="AF118" s="115"/>
      <c r="AG118" s="115"/>
      <c r="AH118" s="115"/>
      <c r="AI118" s="115"/>
      <c r="AJ118" s="115"/>
      <c r="AK118" s="115"/>
    </row>
    <row r="119" spans="1:37" s="15" customFormat="1" ht="26.25" customHeight="1" x14ac:dyDescent="0.2">
      <c r="A119" s="87"/>
      <c r="B119" s="565"/>
      <c r="C119" s="565"/>
      <c r="D119" s="565"/>
      <c r="E119" s="228" t="s">
        <v>56</v>
      </c>
      <c r="F119" s="459">
        <f>'Depre e Rem Gen'!AE21</f>
        <v>9.6153846153846159E-3</v>
      </c>
      <c r="G119" s="39" t="s">
        <v>284</v>
      </c>
      <c r="H119" s="87"/>
      <c r="I119" s="438"/>
      <c r="J119" s="438"/>
      <c r="K119" s="438"/>
      <c r="L119" s="438"/>
      <c r="M119" s="438"/>
      <c r="N119" s="438"/>
      <c r="O119" s="438"/>
      <c r="P119" s="264"/>
      <c r="Q119" s="264"/>
      <c r="R119"/>
      <c r="S119" s="115"/>
      <c r="T119" s="115"/>
      <c r="U119" s="115"/>
      <c r="V119"/>
      <c r="W119"/>
      <c r="X119"/>
      <c r="Y119" s="115"/>
      <c r="Z119" s="115"/>
      <c r="AA119" s="115"/>
      <c r="AB119"/>
      <c r="AC119"/>
      <c r="AD119" s="115"/>
      <c r="AE119" s="115"/>
      <c r="AF119" s="115"/>
      <c r="AG119" s="115"/>
      <c r="AH119" s="115"/>
      <c r="AI119" s="115"/>
      <c r="AJ119" s="115"/>
      <c r="AK119" s="115"/>
    </row>
    <row r="120" spans="1:37" s="15" customFormat="1" ht="26.25" customHeight="1" x14ac:dyDescent="0.2">
      <c r="A120" s="87"/>
      <c r="B120" s="565"/>
      <c r="C120" s="565"/>
      <c r="D120" s="565"/>
      <c r="E120" s="228" t="s">
        <v>57</v>
      </c>
      <c r="F120" s="459">
        <f>'Depre e Rem Gen'!AE22</f>
        <v>8.6538461538461526E-3</v>
      </c>
      <c r="G120" s="39" t="s">
        <v>284</v>
      </c>
      <c r="H120" s="87"/>
      <c r="I120" s="438"/>
      <c r="J120" s="438"/>
      <c r="K120" s="438"/>
      <c r="L120" s="438"/>
      <c r="M120" s="438"/>
      <c r="N120" s="438"/>
      <c r="O120" s="438"/>
      <c r="P120" s="264"/>
      <c r="Q120" s="264"/>
      <c r="R120"/>
      <c r="S120" s="115"/>
      <c r="T120" s="115"/>
      <c r="U120" s="115"/>
      <c r="V120"/>
      <c r="W120"/>
      <c r="X120"/>
      <c r="Y120" s="115"/>
      <c r="Z120" s="115"/>
      <c r="AA120" s="115"/>
      <c r="AB120"/>
      <c r="AC120"/>
      <c r="AD120" s="115"/>
      <c r="AE120" s="115"/>
      <c r="AF120" s="115"/>
      <c r="AG120" s="115"/>
      <c r="AH120" s="115"/>
      <c r="AI120" s="115"/>
      <c r="AJ120" s="115"/>
      <c r="AK120" s="115"/>
    </row>
    <row r="121" spans="1:37" s="15" customFormat="1" ht="26.25" customHeight="1" x14ac:dyDescent="0.2">
      <c r="A121" s="87"/>
      <c r="B121" s="565"/>
      <c r="C121" s="565"/>
      <c r="D121" s="565"/>
      <c r="E121" s="228" t="s">
        <v>58</v>
      </c>
      <c r="F121" s="459">
        <f>'Depre e Rem Gen'!AE23</f>
        <v>7.6923076923076927E-3</v>
      </c>
      <c r="G121" s="39" t="s">
        <v>284</v>
      </c>
      <c r="H121" s="87"/>
      <c r="I121" s="438"/>
      <c r="J121" s="438"/>
      <c r="K121" s="438"/>
      <c r="L121" s="438"/>
      <c r="M121" s="438"/>
      <c r="N121" s="438"/>
      <c r="O121" s="438"/>
      <c r="P121" s="264"/>
      <c r="Q121" s="264"/>
      <c r="R121"/>
      <c r="S121" s="115"/>
      <c r="T121" s="115"/>
      <c r="U121" s="115"/>
      <c r="V121"/>
      <c r="W121"/>
      <c r="X121"/>
      <c r="Y121" s="115"/>
      <c r="Z121" s="115"/>
      <c r="AA121" s="115"/>
      <c r="AB121"/>
      <c r="AC121"/>
      <c r="AD121" s="115"/>
      <c r="AE121" s="115"/>
      <c r="AF121" s="115"/>
      <c r="AG121" s="115"/>
      <c r="AH121" s="115"/>
      <c r="AI121" s="115"/>
      <c r="AJ121" s="115"/>
      <c r="AK121" s="115"/>
    </row>
    <row r="122" spans="1:37" s="15" customFormat="1" ht="26.25" customHeight="1" x14ac:dyDescent="0.2">
      <c r="A122" s="87"/>
      <c r="B122" s="565"/>
      <c r="C122" s="565"/>
      <c r="D122" s="565"/>
      <c r="E122" s="228" t="s">
        <v>59</v>
      </c>
      <c r="F122" s="459">
        <f>'Depre e Rem Gen'!AE24</f>
        <v>6.7307692307692311E-3</v>
      </c>
      <c r="G122" s="39" t="s">
        <v>284</v>
      </c>
      <c r="H122" s="87"/>
      <c r="I122" s="438"/>
      <c r="J122" s="438"/>
      <c r="K122" s="438"/>
      <c r="L122" s="438"/>
      <c r="M122" s="438"/>
      <c r="N122" s="438"/>
      <c r="O122" s="438"/>
      <c r="P122" s="264"/>
      <c r="Q122" s="264"/>
      <c r="R122"/>
      <c r="S122" s="115"/>
      <c r="T122" s="115"/>
      <c r="U122" s="115"/>
      <c r="V122"/>
      <c r="W122"/>
      <c r="X122"/>
      <c r="Y122" s="115"/>
      <c r="Z122" s="115"/>
      <c r="AA122" s="115"/>
      <c r="AB122"/>
      <c r="AC122"/>
      <c r="AD122" s="115"/>
      <c r="AE122" s="115"/>
      <c r="AF122" s="115"/>
      <c r="AG122" s="115"/>
      <c r="AH122" s="115"/>
      <c r="AI122" s="115"/>
      <c r="AJ122" s="115"/>
      <c r="AK122" s="115"/>
    </row>
    <row r="123" spans="1:37" s="15" customFormat="1" ht="26.25" customHeight="1" x14ac:dyDescent="0.2">
      <c r="A123" s="87"/>
      <c r="B123" s="565"/>
      <c r="C123" s="565"/>
      <c r="D123" s="565"/>
      <c r="E123" s="228" t="s">
        <v>60</v>
      </c>
      <c r="F123" s="459">
        <f>'Depre e Rem Gen'!AE25</f>
        <v>5.7692307692307696E-3</v>
      </c>
      <c r="G123" s="39" t="s">
        <v>284</v>
      </c>
      <c r="H123" s="87"/>
      <c r="I123" s="438"/>
      <c r="J123" s="438"/>
      <c r="K123" s="438"/>
      <c r="L123" s="438"/>
      <c r="M123" s="438"/>
      <c r="N123" s="438"/>
      <c r="O123" s="438"/>
      <c r="P123" s="264"/>
      <c r="Q123" s="264"/>
      <c r="R123"/>
      <c r="S123" s="115"/>
      <c r="T123" s="115"/>
      <c r="U123" s="115"/>
      <c r="V123"/>
      <c r="W123"/>
      <c r="X123"/>
      <c r="Y123" s="115"/>
      <c r="Z123" s="115"/>
      <c r="AA123" s="115"/>
      <c r="AB123"/>
      <c r="AC123"/>
      <c r="AD123" s="115"/>
      <c r="AE123" s="115"/>
      <c r="AF123" s="115"/>
      <c r="AG123" s="115"/>
      <c r="AH123" s="115"/>
      <c r="AI123" s="115"/>
      <c r="AJ123" s="115"/>
      <c r="AK123" s="115"/>
    </row>
    <row r="124" spans="1:37" s="15" customFormat="1" ht="26.25" customHeight="1" x14ac:dyDescent="0.2">
      <c r="A124" s="87"/>
      <c r="B124" s="565"/>
      <c r="C124" s="565"/>
      <c r="D124" s="565"/>
      <c r="E124" s="228" t="s">
        <v>61</v>
      </c>
      <c r="F124" s="459">
        <f>'Depre e Rem Gen'!AE26</f>
        <v>4.807692307692308E-3</v>
      </c>
      <c r="G124" s="39" t="s">
        <v>284</v>
      </c>
      <c r="H124" s="87"/>
      <c r="I124" s="438"/>
      <c r="J124" s="438"/>
      <c r="K124" s="438"/>
      <c r="L124" s="438"/>
      <c r="M124" s="438"/>
      <c r="N124" s="438"/>
      <c r="O124" s="438"/>
      <c r="P124" s="264"/>
      <c r="Q124" s="264"/>
      <c r="R124"/>
      <c r="S124" s="115"/>
      <c r="T124" s="115"/>
      <c r="U124" s="115"/>
      <c r="V124"/>
      <c r="W124"/>
      <c r="X124"/>
      <c r="Y124" s="115"/>
      <c r="Z124" s="115"/>
      <c r="AA124" s="115"/>
      <c r="AB124"/>
      <c r="AC124"/>
      <c r="AD124" s="115"/>
      <c r="AE124" s="115"/>
      <c r="AF124" s="115"/>
      <c r="AG124" s="115"/>
      <c r="AH124" s="115"/>
      <c r="AI124" s="115"/>
      <c r="AJ124" s="115"/>
      <c r="AK124" s="115"/>
    </row>
    <row r="125" spans="1:37" s="15" customFormat="1" ht="26.25" customHeight="1" x14ac:dyDescent="0.2">
      <c r="A125" s="87"/>
      <c r="B125" s="565"/>
      <c r="C125" s="565"/>
      <c r="D125" s="565"/>
      <c r="E125" s="228" t="s">
        <v>62</v>
      </c>
      <c r="F125" s="459">
        <f>'Depre e Rem Gen'!AE27</f>
        <v>3.8461538461538464E-3</v>
      </c>
      <c r="G125" s="39" t="s">
        <v>284</v>
      </c>
      <c r="H125" s="87"/>
      <c r="I125" s="438"/>
      <c r="J125" s="438"/>
      <c r="K125" s="438"/>
      <c r="L125" s="438"/>
      <c r="M125" s="438"/>
      <c r="N125" s="438"/>
      <c r="O125" s="438"/>
      <c r="P125" s="264"/>
      <c r="Q125" s="264"/>
      <c r="R125"/>
      <c r="S125" s="115"/>
      <c r="T125" s="115"/>
      <c r="U125" s="115"/>
      <c r="V125"/>
      <c r="W125"/>
      <c r="X125"/>
      <c r="Y125" s="115"/>
      <c r="Z125" s="115"/>
      <c r="AA125" s="115"/>
      <c r="AB125"/>
      <c r="AC125"/>
      <c r="AD125" s="115"/>
      <c r="AE125" s="115"/>
      <c r="AF125" s="115"/>
      <c r="AG125" s="115"/>
      <c r="AH125" s="115"/>
      <c r="AI125" s="115"/>
      <c r="AJ125" s="115"/>
      <c r="AK125" s="115"/>
    </row>
    <row r="126" spans="1:37" s="15" customFormat="1" ht="26.25" customHeight="1" x14ac:dyDescent="0.2">
      <c r="A126" s="87"/>
      <c r="B126" s="565"/>
      <c r="C126" s="565"/>
      <c r="D126" s="565"/>
      <c r="E126" s="228" t="s">
        <v>63</v>
      </c>
      <c r="F126" s="459">
        <f>'Depre e Rem Gen'!AE28</f>
        <v>2.8846153846153848E-3</v>
      </c>
      <c r="G126" s="39" t="s">
        <v>284</v>
      </c>
      <c r="H126" s="87"/>
      <c r="I126" s="438"/>
      <c r="J126" s="438"/>
      <c r="K126" s="438"/>
      <c r="L126" s="438"/>
      <c r="M126" s="438"/>
      <c r="N126" s="438"/>
      <c r="O126" s="438"/>
      <c r="P126" s="264"/>
      <c r="Q126" s="264"/>
      <c r="R126"/>
      <c r="S126" s="115"/>
      <c r="T126" s="115"/>
      <c r="U126" s="115"/>
      <c r="V126"/>
      <c r="W126"/>
      <c r="X126"/>
      <c r="Y126" s="115"/>
      <c r="Z126" s="115"/>
      <c r="AA126" s="115"/>
      <c r="AB126"/>
      <c r="AC126"/>
      <c r="AD126" s="115"/>
      <c r="AE126" s="115"/>
      <c r="AF126" s="115"/>
      <c r="AG126" s="115"/>
      <c r="AH126" s="115"/>
      <c r="AI126" s="115"/>
      <c r="AJ126" s="115"/>
      <c r="AK126" s="115"/>
    </row>
    <row r="127" spans="1:37" s="15" customFormat="1" ht="26.25" customHeight="1" x14ac:dyDescent="0.2">
      <c r="A127" s="87"/>
      <c r="B127" s="565"/>
      <c r="C127" s="565"/>
      <c r="D127" s="565"/>
      <c r="E127" s="228" t="s">
        <v>64</v>
      </c>
      <c r="F127" s="459">
        <f>'Depre e Rem Gen'!AE29</f>
        <v>1.9230769230769232E-3</v>
      </c>
      <c r="G127" s="39" t="s">
        <v>284</v>
      </c>
      <c r="H127" s="87"/>
      <c r="I127" s="438"/>
      <c r="J127" s="438"/>
      <c r="K127" s="438"/>
      <c r="L127" s="438"/>
      <c r="M127" s="438"/>
      <c r="N127" s="438"/>
      <c r="O127" s="438"/>
      <c r="P127" s="264"/>
      <c r="Q127" s="283"/>
      <c r="R127" s="261"/>
      <c r="S127" s="115"/>
      <c r="T127" s="115"/>
      <c r="U127" s="115"/>
      <c r="V127"/>
      <c r="W127"/>
      <c r="X127"/>
      <c r="Y127" s="115"/>
      <c r="Z127" s="115"/>
      <c r="AA127" s="115"/>
      <c r="AB127"/>
      <c r="AC127"/>
      <c r="AD127" s="115"/>
      <c r="AE127" s="115"/>
      <c r="AF127" s="115"/>
      <c r="AG127" s="115"/>
      <c r="AH127" s="115"/>
      <c r="AI127" s="115"/>
      <c r="AJ127" s="115"/>
      <c r="AK127" s="115"/>
    </row>
    <row r="128" spans="1:37" s="15" customFormat="1" ht="26.25" customHeight="1" x14ac:dyDescent="0.2">
      <c r="A128" s="87"/>
      <c r="B128" s="565"/>
      <c r="C128" s="565"/>
      <c r="D128" s="565"/>
      <c r="E128" s="228" t="s">
        <v>65</v>
      </c>
      <c r="F128" s="459">
        <f>'Depre e Rem Gen'!AE30</f>
        <v>9.6153846153846159E-4</v>
      </c>
      <c r="G128" s="39" t="s">
        <v>284</v>
      </c>
      <c r="H128" s="87"/>
      <c r="I128" s="438"/>
      <c r="J128" s="438"/>
      <c r="K128" s="438"/>
      <c r="L128" s="438"/>
      <c r="M128" s="438"/>
      <c r="N128" s="438"/>
      <c r="O128" s="438"/>
      <c r="P128" s="264"/>
      <c r="Q128" s="169"/>
      <c r="R128" s="115"/>
      <c r="S128" s="115"/>
      <c r="T128" s="115"/>
      <c r="U128" s="115"/>
      <c r="V128"/>
      <c r="W128"/>
      <c r="X128"/>
      <c r="Y128" s="115"/>
      <c r="Z128" s="115"/>
      <c r="AA128" s="115"/>
      <c r="AB128"/>
      <c r="AC128"/>
      <c r="AD128" s="115"/>
      <c r="AE128" s="115"/>
      <c r="AF128" s="115"/>
      <c r="AG128" s="115"/>
      <c r="AH128" s="115"/>
      <c r="AI128" s="115"/>
      <c r="AJ128" s="115"/>
      <c r="AK128" s="115"/>
    </row>
    <row r="129" spans="1:37" s="15" customFormat="1" ht="26.25" customHeight="1" x14ac:dyDescent="0.2">
      <c r="A129" s="87"/>
      <c r="B129" s="565"/>
      <c r="C129" s="565"/>
      <c r="D129" s="565"/>
      <c r="E129" s="228" t="s">
        <v>66</v>
      </c>
      <c r="F129" s="459">
        <f>'Depre e Rem Gen'!AE31</f>
        <v>0</v>
      </c>
      <c r="G129" s="39" t="s">
        <v>284</v>
      </c>
      <c r="H129" s="87"/>
      <c r="I129" s="438"/>
      <c r="J129" s="438"/>
      <c r="K129" s="438"/>
      <c r="L129" s="438"/>
      <c r="M129" s="438"/>
      <c r="N129" s="438"/>
      <c r="O129" s="438"/>
      <c r="P129" s="264"/>
      <c r="Q129" s="264"/>
      <c r="R129"/>
      <c r="S129" s="115"/>
      <c r="T129" s="115"/>
      <c r="U129" s="115"/>
      <c r="V129"/>
      <c r="W129"/>
      <c r="X129"/>
      <c r="Y129" s="115"/>
      <c r="Z129" s="115"/>
      <c r="AA129" s="115"/>
      <c r="AB129"/>
      <c r="AC129"/>
      <c r="AD129" s="115"/>
      <c r="AE129" s="115"/>
      <c r="AF129" s="115"/>
      <c r="AG129" s="115"/>
      <c r="AH129" s="115"/>
      <c r="AI129" s="115"/>
      <c r="AJ129" s="115"/>
      <c r="AK129" s="115"/>
    </row>
    <row r="130" spans="1:37" s="15" customFormat="1" ht="26.25" customHeight="1" x14ac:dyDescent="0.2">
      <c r="A130" s="87"/>
      <c r="B130" s="565"/>
      <c r="C130" s="565"/>
      <c r="D130" s="565"/>
      <c r="E130" s="228" t="s">
        <v>67</v>
      </c>
      <c r="F130" s="459">
        <f>'Depre e Rem Gen'!AE32</f>
        <v>0</v>
      </c>
      <c r="G130" s="39" t="s">
        <v>284</v>
      </c>
      <c r="H130" s="87"/>
      <c r="I130" s="438"/>
      <c r="J130" s="438"/>
      <c r="K130" s="438"/>
      <c r="L130" s="438"/>
      <c r="M130" s="438"/>
      <c r="N130" s="438"/>
      <c r="O130" s="438"/>
      <c r="P130" s="264"/>
      <c r="Q130" s="264"/>
      <c r="R130"/>
      <c r="S130" s="115"/>
      <c r="T130" s="115"/>
      <c r="U130" s="115"/>
      <c r="V130"/>
      <c r="W130"/>
      <c r="X130"/>
      <c r="Y130" s="115"/>
      <c r="Z130" s="115"/>
      <c r="AA130" s="115"/>
      <c r="AB130"/>
      <c r="AC130"/>
      <c r="AD130" s="115"/>
      <c r="AE130" s="115"/>
      <c r="AF130" s="115"/>
      <c r="AG130" s="115"/>
      <c r="AH130" s="115"/>
      <c r="AI130" s="115"/>
      <c r="AJ130" s="115"/>
      <c r="AK130" s="115"/>
    </row>
    <row r="131" spans="1:37" s="15" customFormat="1" ht="26.25" customHeight="1" x14ac:dyDescent="0.2">
      <c r="A131" s="87"/>
      <c r="B131" s="565"/>
      <c r="C131" s="565"/>
      <c r="D131" s="565"/>
      <c r="E131" s="228" t="s">
        <v>68</v>
      </c>
      <c r="F131" s="459">
        <f>'Depre e Rem Gen'!AE33</f>
        <v>0</v>
      </c>
      <c r="G131" s="39" t="s">
        <v>284</v>
      </c>
      <c r="H131" s="87"/>
      <c r="I131" s="438"/>
      <c r="J131" s="438"/>
      <c r="K131" s="438"/>
      <c r="L131" s="438"/>
      <c r="M131" s="438"/>
      <c r="N131" s="438"/>
      <c r="O131" s="438"/>
      <c r="P131" s="264"/>
      <c r="Q131" s="264"/>
      <c r="R131"/>
      <c r="S131" s="115"/>
      <c r="T131" s="115"/>
      <c r="U131" s="115"/>
      <c r="V131"/>
      <c r="W131"/>
      <c r="X131"/>
      <c r="Y131" s="115"/>
      <c r="Z131" s="115"/>
      <c r="AA131" s="115"/>
      <c r="AB131"/>
      <c r="AC131"/>
      <c r="AD131" s="115"/>
      <c r="AE131" s="115"/>
      <c r="AF131" s="115"/>
      <c r="AG131" s="115"/>
      <c r="AH131" s="115"/>
      <c r="AI131" s="115"/>
      <c r="AJ131" s="115"/>
      <c r="AK131" s="115"/>
    </row>
    <row r="132" spans="1:37" s="15" customFormat="1" ht="26.25" customHeight="1" x14ac:dyDescent="0.2">
      <c r="A132" s="87"/>
      <c r="B132" s="565"/>
      <c r="C132" s="565"/>
      <c r="D132" s="565"/>
      <c r="E132" s="184" t="s">
        <v>69</v>
      </c>
      <c r="F132" s="459">
        <f>'Depre e Rem Gen'!AE34</f>
        <v>0</v>
      </c>
      <c r="G132" s="39" t="s">
        <v>284</v>
      </c>
      <c r="H132" s="87"/>
      <c r="I132" s="438"/>
      <c r="J132" s="438"/>
      <c r="K132" s="438"/>
      <c r="L132" s="438"/>
      <c r="M132" s="438"/>
      <c r="N132" s="438"/>
      <c r="O132" s="438"/>
      <c r="P132" s="264"/>
      <c r="Q132" s="264"/>
      <c r="R132"/>
      <c r="S132" s="115"/>
      <c r="T132" s="115"/>
      <c r="U132" s="115"/>
      <c r="V132"/>
      <c r="W132"/>
      <c r="X132"/>
      <c r="Y132" s="115"/>
      <c r="Z132" s="115"/>
      <c r="AA132" s="115"/>
      <c r="AB132"/>
      <c r="AC132"/>
      <c r="AD132" s="115"/>
      <c r="AE132" s="115"/>
      <c r="AF132" s="115"/>
      <c r="AG132" s="115"/>
      <c r="AH132" s="115"/>
      <c r="AI132" s="115"/>
      <c r="AJ132" s="115"/>
      <c r="AK132" s="115"/>
    </row>
    <row r="133" spans="1:37" s="15" customFormat="1" ht="26.25" customHeight="1" x14ac:dyDescent="0.2">
      <c r="A133" s="87"/>
      <c r="B133" s="87"/>
      <c r="C133" s="87"/>
      <c r="D133" s="87"/>
      <c r="E133" s="87"/>
      <c r="F133" s="205"/>
      <c r="G133" s="443"/>
      <c r="H133" s="87"/>
      <c r="I133" s="278"/>
      <c r="J133" s="166"/>
      <c r="K133" s="169"/>
      <c r="L133" s="169"/>
      <c r="M133" s="169"/>
      <c r="N133" s="169"/>
      <c r="O133" s="169"/>
      <c r="P133" s="264"/>
      <c r="Q133" s="264"/>
      <c r="R133"/>
      <c r="S133" s="115"/>
      <c r="T133" s="115"/>
      <c r="U133" s="115"/>
      <c r="V133"/>
      <c r="W133"/>
      <c r="X133"/>
      <c r="Y133" s="115"/>
      <c r="Z133" s="115"/>
      <c r="AA133" s="115"/>
      <c r="AB133"/>
      <c r="AC133"/>
      <c r="AD133" s="115"/>
      <c r="AE133" s="115"/>
      <c r="AF133" s="115"/>
      <c r="AG133" s="115"/>
      <c r="AH133" s="115"/>
      <c r="AI133" s="115"/>
      <c r="AJ133" s="115"/>
      <c r="AK133" s="115"/>
    </row>
    <row r="134" spans="1:37" s="15" customFormat="1" ht="26.25" customHeight="1" x14ac:dyDescent="0.2">
      <c r="A134" s="87"/>
      <c r="B134" s="585" t="s">
        <v>381</v>
      </c>
      <c r="C134" s="565" t="s">
        <v>265</v>
      </c>
      <c r="D134" s="565"/>
      <c r="E134" s="565"/>
      <c r="F134" s="528"/>
      <c r="G134" s="39" t="s">
        <v>278</v>
      </c>
      <c r="H134" s="87"/>
      <c r="I134" s="278"/>
      <c r="J134" s="166"/>
      <c r="K134" s="169"/>
      <c r="L134" s="169"/>
      <c r="M134" s="169"/>
      <c r="N134" s="169"/>
      <c r="O134" s="169"/>
      <c r="P134" s="264"/>
      <c r="Q134" s="264"/>
      <c r="R134"/>
      <c r="S134" s="115"/>
      <c r="T134" s="115"/>
      <c r="U134" s="115"/>
      <c r="V134"/>
      <c r="W134"/>
      <c r="X134"/>
      <c r="Y134" s="115"/>
      <c r="Z134" s="115"/>
      <c r="AA134" s="115"/>
      <c r="AB134"/>
      <c r="AC134"/>
      <c r="AD134" s="115"/>
      <c r="AE134" s="115"/>
      <c r="AF134" s="115"/>
      <c r="AG134" s="115"/>
      <c r="AH134" s="115"/>
      <c r="AI134" s="115"/>
      <c r="AJ134" s="115"/>
      <c r="AK134" s="115"/>
    </row>
    <row r="135" spans="1:37" s="15" customFormat="1" ht="26.25" customHeight="1" x14ac:dyDescent="0.2">
      <c r="A135" s="87"/>
      <c r="B135" s="585"/>
      <c r="C135" s="565" t="s">
        <v>266</v>
      </c>
      <c r="D135" s="565"/>
      <c r="E135" s="565"/>
      <c r="F135" s="528"/>
      <c r="G135" s="39" t="s">
        <v>278</v>
      </c>
      <c r="H135" s="87"/>
      <c r="I135" s="282"/>
      <c r="J135" s="282"/>
      <c r="K135" s="282"/>
      <c r="L135" s="169"/>
      <c r="M135" s="169"/>
      <c r="N135" s="169"/>
      <c r="O135" s="169"/>
      <c r="P135" s="264"/>
      <c r="Q135" s="264"/>
      <c r="R135"/>
      <c r="S135" s="115"/>
      <c r="T135" s="115"/>
      <c r="U135" s="115"/>
      <c r="V135"/>
      <c r="W135"/>
      <c r="X135"/>
      <c r="Y135" s="115"/>
      <c r="Z135" s="115"/>
      <c r="AA135" s="115"/>
      <c r="AB135"/>
      <c r="AC135"/>
      <c r="AD135" s="115"/>
      <c r="AE135" s="115"/>
      <c r="AF135" s="115"/>
      <c r="AG135" s="115"/>
      <c r="AH135" s="115"/>
      <c r="AI135" s="115"/>
      <c r="AJ135" s="115"/>
      <c r="AK135" s="115"/>
    </row>
    <row r="136" spans="1:37" s="15" customFormat="1" ht="26.25" customHeight="1" x14ac:dyDescent="0.2">
      <c r="A136" s="87"/>
      <c r="B136" s="585"/>
      <c r="C136" s="565" t="s">
        <v>267</v>
      </c>
      <c r="D136" s="565"/>
      <c r="E136" s="565"/>
      <c r="F136" s="528"/>
      <c r="G136" s="39" t="s">
        <v>278</v>
      </c>
      <c r="H136" s="87"/>
      <c r="I136" s="278"/>
      <c r="J136" s="166"/>
      <c r="K136" s="169"/>
      <c r="L136" s="169"/>
      <c r="M136" s="169"/>
      <c r="N136" s="169"/>
      <c r="O136" s="169"/>
      <c r="P136" s="264"/>
      <c r="Q136" s="264"/>
      <c r="R136"/>
      <c r="S136" s="115"/>
      <c r="T136" s="115"/>
      <c r="U136" s="115"/>
      <c r="V136"/>
      <c r="W136"/>
      <c r="X136"/>
      <c r="Y136" s="115"/>
      <c r="Z136" s="115"/>
      <c r="AA136" s="115"/>
      <c r="AB136"/>
      <c r="AC136"/>
      <c r="AD136" s="115"/>
      <c r="AE136" s="115"/>
      <c r="AF136" s="115"/>
      <c r="AG136" s="115"/>
      <c r="AH136" s="115"/>
      <c r="AI136" s="115"/>
      <c r="AJ136" s="115"/>
      <c r="AK136" s="115"/>
    </row>
    <row r="137" spans="1:37" s="15" customFormat="1" ht="26.25" customHeight="1" x14ac:dyDescent="0.2">
      <c r="A137" s="87"/>
      <c r="B137" s="585"/>
      <c r="C137" s="565" t="s">
        <v>277</v>
      </c>
      <c r="D137" s="565"/>
      <c r="E137" s="565"/>
      <c r="F137" s="528"/>
      <c r="G137" s="39" t="s">
        <v>278</v>
      </c>
      <c r="H137" s="87"/>
      <c r="I137" s="278"/>
      <c r="J137" s="166"/>
      <c r="K137" s="169"/>
      <c r="L137" s="169"/>
      <c r="M137" s="169"/>
      <c r="N137" s="169"/>
      <c r="O137" s="169"/>
      <c r="P137" s="264"/>
      <c r="Q137" s="264"/>
      <c r="R137"/>
      <c r="S137" s="115"/>
      <c r="T137" s="115"/>
      <c r="U137" s="115"/>
      <c r="V137"/>
      <c r="W137"/>
      <c r="X137"/>
      <c r="Y137" s="115"/>
      <c r="Z137" s="115"/>
      <c r="AA137" s="115"/>
      <c r="AB137"/>
      <c r="AC137"/>
      <c r="AD137" s="115"/>
      <c r="AE137" s="115"/>
      <c r="AF137" s="115"/>
      <c r="AG137" s="115"/>
      <c r="AH137" s="115"/>
      <c r="AI137" s="115"/>
      <c r="AJ137" s="115"/>
      <c r="AK137" s="115"/>
    </row>
    <row r="138" spans="1:37" s="15" customFormat="1" ht="26.25" customHeight="1" x14ac:dyDescent="0.2">
      <c r="A138" s="87"/>
      <c r="B138" s="585"/>
      <c r="C138" s="585" t="s">
        <v>354</v>
      </c>
      <c r="D138" s="565" t="s">
        <v>268</v>
      </c>
      <c r="E138" s="565"/>
      <c r="F138" s="528"/>
      <c r="G138" s="39" t="s">
        <v>278</v>
      </c>
      <c r="H138" s="87"/>
      <c r="I138" s="278"/>
      <c r="J138" s="166"/>
      <c r="K138" s="169"/>
      <c r="L138" s="169"/>
      <c r="M138" s="169"/>
      <c r="N138" s="169"/>
      <c r="O138" s="169"/>
      <c r="P138" s="264"/>
      <c r="Q138" s="264"/>
      <c r="R138"/>
      <c r="S138" s="115"/>
      <c r="T138" s="115"/>
      <c r="U138" s="115"/>
      <c r="V138"/>
      <c r="W138"/>
      <c r="X138"/>
      <c r="Y138" s="115"/>
      <c r="Z138" s="115"/>
      <c r="AA138" s="115"/>
      <c r="AB138"/>
      <c r="AC138"/>
      <c r="AD138" s="115"/>
      <c r="AE138" s="115"/>
      <c r="AF138" s="115"/>
      <c r="AG138" s="115"/>
      <c r="AH138" s="115"/>
      <c r="AI138" s="115"/>
      <c r="AJ138" s="115"/>
      <c r="AK138" s="115"/>
    </row>
    <row r="139" spans="1:37" s="15" customFormat="1" ht="26.25" customHeight="1" x14ac:dyDescent="0.2">
      <c r="A139" s="87"/>
      <c r="B139" s="585"/>
      <c r="C139" s="585"/>
      <c r="D139" s="565" t="s">
        <v>269</v>
      </c>
      <c r="E139" s="565"/>
      <c r="F139" s="528"/>
      <c r="G139" s="39" t="s">
        <v>278</v>
      </c>
      <c r="H139" s="87"/>
      <c r="I139" s="278"/>
      <c r="J139" s="166"/>
      <c r="K139" s="169"/>
      <c r="L139" s="169"/>
      <c r="M139" s="169"/>
      <c r="N139" s="169"/>
      <c r="O139" s="169"/>
      <c r="P139" s="264"/>
      <c r="Q139" s="264"/>
      <c r="R139"/>
      <c r="S139" s="115"/>
      <c r="T139" s="115"/>
      <c r="U139" s="115"/>
      <c r="V139"/>
      <c r="W139"/>
      <c r="X139"/>
      <c r="Y139" s="115"/>
      <c r="Z139" s="115"/>
      <c r="AA139" s="115"/>
      <c r="AB139"/>
      <c r="AC139"/>
      <c r="AD139" s="115"/>
      <c r="AE139" s="115"/>
      <c r="AF139" s="115"/>
      <c r="AG139" s="115"/>
      <c r="AH139" s="115"/>
      <c r="AI139" s="115"/>
      <c r="AJ139" s="115"/>
      <c r="AK139" s="115"/>
    </row>
    <row r="140" spans="1:37" s="15" customFormat="1" ht="26.25" customHeight="1" x14ac:dyDescent="0.2">
      <c r="A140" s="87"/>
      <c r="B140" s="585"/>
      <c r="C140" s="585"/>
      <c r="D140" s="565" t="s">
        <v>270</v>
      </c>
      <c r="E140" s="565"/>
      <c r="F140" s="528"/>
      <c r="G140" s="39" t="s">
        <v>278</v>
      </c>
      <c r="H140" s="87"/>
      <c r="I140" s="278"/>
      <c r="J140" s="166"/>
      <c r="K140" s="169"/>
      <c r="L140" s="169"/>
      <c r="M140" s="169"/>
      <c r="N140" s="169"/>
      <c r="O140" s="169"/>
      <c r="P140" s="264"/>
      <c r="Q140" s="264"/>
      <c r="R140"/>
      <c r="S140" s="115"/>
      <c r="T140" s="115"/>
      <c r="U140" s="115"/>
      <c r="V140"/>
      <c r="W140"/>
      <c r="X140"/>
      <c r="Y140" s="115"/>
      <c r="Z140" s="115"/>
      <c r="AA140" s="115"/>
      <c r="AB140"/>
      <c r="AC140"/>
      <c r="AD140" s="115"/>
      <c r="AE140" s="115"/>
      <c r="AF140" s="115"/>
      <c r="AG140" s="115"/>
      <c r="AH140" s="115"/>
      <c r="AI140" s="115"/>
      <c r="AJ140" s="115"/>
      <c r="AK140" s="115"/>
    </row>
    <row r="141" spans="1:37" s="15" customFormat="1" ht="26.25" customHeight="1" x14ac:dyDescent="0.2">
      <c r="A141" s="87"/>
      <c r="B141" s="585"/>
      <c r="C141" s="585"/>
      <c r="D141" s="565" t="s">
        <v>271</v>
      </c>
      <c r="E141" s="565"/>
      <c r="F141" s="528"/>
      <c r="G141" s="39" t="s">
        <v>278</v>
      </c>
      <c r="H141" s="87"/>
      <c r="I141" s="278"/>
      <c r="J141" s="166"/>
      <c r="K141" s="169"/>
      <c r="L141" s="169"/>
      <c r="M141" s="169"/>
      <c r="N141" s="169"/>
      <c r="O141" s="169"/>
      <c r="P141" s="264"/>
      <c r="Q141" s="264"/>
      <c r="R141"/>
      <c r="S141" s="115"/>
      <c r="T141" s="115"/>
      <c r="U141" s="115"/>
      <c r="V141"/>
      <c r="W141"/>
      <c r="X141"/>
      <c r="Y141" s="115"/>
      <c r="Z141" s="115"/>
      <c r="AA141" s="115"/>
      <c r="AB141"/>
      <c r="AC141"/>
      <c r="AD141" s="115"/>
      <c r="AE141" s="115"/>
      <c r="AF141" s="115"/>
      <c r="AG141" s="115"/>
      <c r="AH141" s="115"/>
      <c r="AI141" s="115"/>
      <c r="AJ141" s="115"/>
      <c r="AK141" s="115"/>
    </row>
    <row r="142" spans="1:37" s="15" customFormat="1" ht="26.25" customHeight="1" x14ac:dyDescent="0.2">
      <c r="A142" s="87"/>
      <c r="B142" s="585"/>
      <c r="C142" s="585"/>
      <c r="D142" s="565" t="s">
        <v>272</v>
      </c>
      <c r="E142" s="565"/>
      <c r="F142" s="528"/>
      <c r="G142" s="39" t="s">
        <v>278</v>
      </c>
      <c r="H142" s="87"/>
      <c r="I142" s="278"/>
      <c r="J142" s="166"/>
      <c r="K142" s="169"/>
      <c r="L142" s="169"/>
      <c r="M142" s="169"/>
      <c r="N142" s="169"/>
      <c r="O142" s="169"/>
      <c r="P142" s="264"/>
      <c r="Q142" s="264"/>
      <c r="R142"/>
      <c r="S142" s="115"/>
      <c r="T142" s="115"/>
      <c r="U142" s="115"/>
      <c r="V142"/>
      <c r="W142"/>
      <c r="X142"/>
      <c r="Y142" s="115"/>
      <c r="Z142" s="115"/>
      <c r="AA142" s="115"/>
      <c r="AB142"/>
      <c r="AC142"/>
      <c r="AD142" s="115"/>
      <c r="AE142" s="115"/>
      <c r="AF142" s="115"/>
      <c r="AG142" s="115"/>
      <c r="AH142" s="115"/>
      <c r="AI142" s="115"/>
      <c r="AJ142" s="115"/>
      <c r="AK142" s="115"/>
    </row>
    <row r="143" spans="1:37" s="15" customFormat="1" ht="26.25" customHeight="1" x14ac:dyDescent="0.2">
      <c r="A143" s="87"/>
      <c r="B143" s="585"/>
      <c r="C143" s="565" t="s">
        <v>397</v>
      </c>
      <c r="D143" s="565"/>
      <c r="E143" s="565"/>
      <c r="F143" s="528"/>
      <c r="G143" s="39" t="s">
        <v>396</v>
      </c>
      <c r="H143" s="87"/>
      <c r="I143" s="438"/>
      <c r="J143" s="438"/>
      <c r="K143" s="438"/>
      <c r="L143" s="438"/>
      <c r="M143" s="438"/>
      <c r="N143" s="438"/>
      <c r="O143" s="438"/>
      <c r="P143" s="264"/>
      <c r="Q143" s="264"/>
      <c r="R143"/>
      <c r="S143" s="115"/>
      <c r="T143" s="115"/>
      <c r="U143" s="115"/>
      <c r="V143"/>
      <c r="W143"/>
      <c r="X143"/>
      <c r="Y143" s="115"/>
      <c r="Z143" s="115"/>
      <c r="AA143" s="115"/>
      <c r="AB143"/>
      <c r="AC143"/>
      <c r="AD143" s="115"/>
      <c r="AE143" s="115"/>
      <c r="AF143" s="115"/>
      <c r="AG143" s="115"/>
      <c r="AH143" s="115"/>
      <c r="AI143" s="115"/>
      <c r="AJ143" s="115"/>
      <c r="AK143" s="115"/>
    </row>
    <row r="144" spans="1:37" s="15" customFormat="1" ht="26.25" customHeight="1" x14ac:dyDescent="0.2">
      <c r="A144" s="87"/>
      <c r="B144" s="87"/>
      <c r="C144" s="87"/>
      <c r="D144" s="87"/>
      <c r="E144" s="87"/>
      <c r="F144" s="216"/>
      <c r="G144" s="443"/>
      <c r="H144" s="87"/>
      <c r="I144" s="438"/>
      <c r="J144" s="438"/>
      <c r="K144" s="438"/>
      <c r="L144" s="438"/>
      <c r="M144" s="438"/>
      <c r="N144" s="438"/>
      <c r="O144" s="438"/>
      <c r="P144" s="264"/>
      <c r="Q144" s="264"/>
      <c r="R144"/>
      <c r="S144" s="115"/>
      <c r="T144" s="115"/>
      <c r="U144" s="115"/>
      <c r="V144"/>
      <c r="W144"/>
      <c r="X144"/>
      <c r="Y144" s="115"/>
      <c r="Z144" s="115"/>
      <c r="AA144" s="115"/>
      <c r="AB144"/>
      <c r="AC144"/>
      <c r="AD144" s="115"/>
      <c r="AE144" s="115"/>
      <c r="AF144" s="115"/>
      <c r="AG144" s="115"/>
      <c r="AH144" s="115"/>
      <c r="AI144" s="115"/>
      <c r="AJ144" s="115"/>
      <c r="AK144" s="115"/>
    </row>
    <row r="145" spans="1:37" s="15" customFormat="1" ht="26.25" customHeight="1" x14ac:dyDescent="0.2">
      <c r="A145" s="87"/>
      <c r="B145" s="604" t="s">
        <v>382</v>
      </c>
      <c r="C145" s="605"/>
      <c r="D145" s="601" t="s">
        <v>173</v>
      </c>
      <c r="E145" s="209" t="s">
        <v>54</v>
      </c>
      <c r="F145" s="459">
        <f>'Depre e Rem Gen'!G42</f>
        <v>0.01</v>
      </c>
      <c r="G145" s="39" t="s">
        <v>284</v>
      </c>
      <c r="H145" s="87"/>
      <c r="I145" s="438"/>
      <c r="J145" s="438"/>
      <c r="K145" s="438"/>
      <c r="L145" s="438"/>
      <c r="M145" s="438"/>
      <c r="N145" s="438"/>
      <c r="O145" s="438"/>
      <c r="P145" s="264"/>
      <c r="Q145" s="264"/>
      <c r="R145"/>
      <c r="S145" s="115"/>
      <c r="T145" s="115"/>
      <c r="U145" s="115"/>
      <c r="V145"/>
      <c r="W145"/>
      <c r="X145"/>
      <c r="Y145" s="115"/>
      <c r="Z145" s="115"/>
      <c r="AA145" s="115"/>
      <c r="AB145"/>
      <c r="AC145"/>
      <c r="AD145" s="115"/>
      <c r="AE145" s="115"/>
      <c r="AF145" s="91"/>
      <c r="AG145" s="91"/>
      <c r="AH145" s="91"/>
      <c r="AI145" s="91"/>
      <c r="AJ145" s="91"/>
      <c r="AK145" s="91"/>
    </row>
    <row r="146" spans="1:37" s="15" customFormat="1" ht="26.25" customHeight="1" x14ac:dyDescent="0.2">
      <c r="A146" s="87"/>
      <c r="B146" s="606"/>
      <c r="C146" s="607"/>
      <c r="D146" s="601"/>
      <c r="E146" s="209" t="s">
        <v>55</v>
      </c>
      <c r="F146" s="459">
        <f>'Depre e Rem Gen'!G43</f>
        <v>8.3000000000000001E-3</v>
      </c>
      <c r="G146" s="39" t="s">
        <v>284</v>
      </c>
      <c r="H146" s="87"/>
      <c r="I146" s="438"/>
      <c r="J146" s="438"/>
      <c r="K146" s="438"/>
      <c r="L146" s="438"/>
      <c r="M146" s="438"/>
      <c r="N146" s="438"/>
      <c r="O146" s="438"/>
      <c r="P146" s="264"/>
      <c r="Q146" s="264"/>
      <c r="R146"/>
      <c r="S146" s="115"/>
      <c r="T146" s="115"/>
      <c r="U146" s="115"/>
      <c r="V146"/>
      <c r="W146"/>
      <c r="X146"/>
      <c r="Y146" s="115"/>
      <c r="Z146" s="115"/>
      <c r="AA146" s="115"/>
      <c r="AB146"/>
      <c r="AC146"/>
      <c r="AD146" s="115"/>
      <c r="AE146" s="115"/>
      <c r="AF146" s="91"/>
      <c r="AG146" s="91"/>
      <c r="AH146" s="91"/>
      <c r="AI146" s="91"/>
      <c r="AJ146" s="91"/>
      <c r="AK146" s="91"/>
    </row>
    <row r="147" spans="1:37" s="15" customFormat="1" ht="26.25" customHeight="1" x14ac:dyDescent="0.2">
      <c r="A147" s="87"/>
      <c r="B147" s="606"/>
      <c r="C147" s="607"/>
      <c r="D147" s="601"/>
      <c r="E147" s="209" t="s">
        <v>56</v>
      </c>
      <c r="F147" s="459">
        <f>'Depre e Rem Gen'!G44</f>
        <v>6.7888888888888886E-3</v>
      </c>
      <c r="G147" s="39" t="s">
        <v>284</v>
      </c>
      <c r="H147" s="87"/>
      <c r="I147" s="438"/>
      <c r="J147" s="438"/>
      <c r="K147" s="438"/>
      <c r="L147" s="438"/>
      <c r="M147" s="438"/>
      <c r="N147" s="438"/>
      <c r="O147" s="438"/>
      <c r="P147" s="264"/>
      <c r="Q147" s="264"/>
      <c r="R147"/>
      <c r="S147" s="115"/>
      <c r="T147" s="115"/>
      <c r="U147" s="115"/>
      <c r="V147"/>
      <c r="W147"/>
      <c r="X147"/>
      <c r="Y147" s="115"/>
      <c r="Z147" s="115"/>
      <c r="AA147" s="115"/>
      <c r="AB147"/>
      <c r="AC147"/>
      <c r="AD147" s="115"/>
      <c r="AE147" s="115"/>
      <c r="AF147" s="91"/>
      <c r="AG147" s="91"/>
      <c r="AH147" s="91"/>
      <c r="AI147" s="91"/>
      <c r="AJ147" s="91"/>
      <c r="AK147" s="91"/>
    </row>
    <row r="148" spans="1:37" s="15" customFormat="1" ht="26.25" customHeight="1" x14ac:dyDescent="0.2">
      <c r="A148" s="87"/>
      <c r="B148" s="606"/>
      <c r="C148" s="607"/>
      <c r="D148" s="601"/>
      <c r="E148" s="209" t="s">
        <v>57</v>
      </c>
      <c r="F148" s="459">
        <f>'Depre e Rem Gen'!G45</f>
        <v>5.4666666666666657E-3</v>
      </c>
      <c r="G148" s="39" t="s">
        <v>284</v>
      </c>
      <c r="H148" s="87"/>
      <c r="I148" s="438"/>
      <c r="J148" s="438"/>
      <c r="K148" s="438"/>
      <c r="L148" s="438"/>
      <c r="M148" s="438"/>
      <c r="N148" s="438"/>
      <c r="O148" s="438"/>
      <c r="P148" s="264"/>
      <c r="Q148" s="264"/>
      <c r="R148"/>
      <c r="S148" s="115"/>
      <c r="T148" s="115"/>
      <c r="U148" s="115"/>
      <c r="V148"/>
      <c r="W148"/>
      <c r="X148"/>
      <c r="Y148" s="115"/>
      <c r="Z148" s="115"/>
      <c r="AA148" s="115"/>
      <c r="AB148"/>
      <c r="AC148"/>
      <c r="AD148" s="115"/>
      <c r="AE148" s="115"/>
      <c r="AF148" s="91"/>
      <c r="AG148" s="91"/>
      <c r="AH148" s="91"/>
      <c r="AI148" s="91"/>
      <c r="AJ148" s="91"/>
      <c r="AK148" s="91"/>
    </row>
    <row r="149" spans="1:37" s="15" customFormat="1" ht="26.25" customHeight="1" x14ac:dyDescent="0.2">
      <c r="A149" s="87"/>
      <c r="B149" s="606"/>
      <c r="C149" s="607"/>
      <c r="D149" s="601"/>
      <c r="E149" s="209" t="s">
        <v>58</v>
      </c>
      <c r="F149" s="459">
        <f>'Depre e Rem Gen'!G46</f>
        <v>4.3333333333333331E-3</v>
      </c>
      <c r="G149" s="39" t="s">
        <v>284</v>
      </c>
      <c r="H149" s="87"/>
      <c r="I149" s="438"/>
      <c r="J149" s="438"/>
      <c r="K149" s="438"/>
      <c r="L149" s="438"/>
      <c r="M149" s="438"/>
      <c r="N149" s="438"/>
      <c r="O149" s="438"/>
      <c r="P149" s="264"/>
      <c r="Q149" s="264"/>
      <c r="R149"/>
      <c r="S149" s="115"/>
      <c r="T149" s="115"/>
      <c r="U149" s="115"/>
      <c r="V149"/>
      <c r="W149"/>
      <c r="X149"/>
      <c r="Y149" s="115"/>
      <c r="Z149" s="115"/>
      <c r="AA149" s="115"/>
      <c r="AB149"/>
      <c r="AC149"/>
      <c r="AD149" s="115"/>
      <c r="AE149" s="115"/>
      <c r="AF149" s="91"/>
      <c r="AG149" s="91"/>
      <c r="AH149" s="91"/>
      <c r="AI149" s="91"/>
      <c r="AJ149" s="91"/>
      <c r="AK149" s="91"/>
    </row>
    <row r="150" spans="1:37" s="15" customFormat="1" ht="26.25" customHeight="1" x14ac:dyDescent="0.2">
      <c r="A150" s="87"/>
      <c r="B150" s="606"/>
      <c r="C150" s="607"/>
      <c r="D150" s="601"/>
      <c r="E150" s="209" t="s">
        <v>59</v>
      </c>
      <c r="F150" s="459">
        <f>'Depre e Rem Gen'!G47</f>
        <v>3.3888888888888892E-3</v>
      </c>
      <c r="G150" s="39" t="s">
        <v>284</v>
      </c>
      <c r="H150" s="87"/>
      <c r="I150" s="438"/>
      <c r="J150" s="438"/>
      <c r="K150" s="438"/>
      <c r="L150" s="438"/>
      <c r="M150" s="438"/>
      <c r="N150" s="438"/>
      <c r="O150" s="438"/>
      <c r="P150" s="264"/>
      <c r="Q150" s="264"/>
      <c r="R150"/>
      <c r="S150" s="115"/>
      <c r="T150" s="115"/>
      <c r="U150" s="115"/>
      <c r="V150"/>
      <c r="W150"/>
      <c r="X150"/>
      <c r="Y150" s="115"/>
      <c r="Z150" s="115"/>
      <c r="AA150" s="115"/>
      <c r="AB150"/>
      <c r="AC150"/>
      <c r="AD150" s="115"/>
      <c r="AE150" s="115"/>
      <c r="AF150" s="91"/>
      <c r="AG150" s="91"/>
      <c r="AH150" s="91"/>
      <c r="AI150" s="91"/>
      <c r="AJ150" s="91"/>
      <c r="AK150" s="91"/>
    </row>
    <row r="151" spans="1:37" s="15" customFormat="1" ht="26.25" customHeight="1" x14ac:dyDescent="0.2">
      <c r="A151" s="87"/>
      <c r="B151" s="606"/>
      <c r="C151" s="607"/>
      <c r="D151" s="601"/>
      <c r="E151" s="209" t="s">
        <v>60</v>
      </c>
      <c r="F151" s="459">
        <f>'Depre e Rem Gen'!G48</f>
        <v>2.6333333333333343E-3</v>
      </c>
      <c r="G151" s="39" t="s">
        <v>284</v>
      </c>
      <c r="H151" s="87"/>
      <c r="I151" s="438"/>
      <c r="J151" s="438"/>
      <c r="K151" s="438"/>
      <c r="L151" s="438"/>
      <c r="M151" s="438"/>
      <c r="N151" s="438"/>
      <c r="O151" s="438"/>
      <c r="P151" s="264"/>
      <c r="Q151" s="264"/>
      <c r="R151"/>
      <c r="S151" s="115"/>
      <c r="T151" s="115"/>
      <c r="U151" s="115"/>
      <c r="V151"/>
      <c r="W151"/>
      <c r="X151"/>
      <c r="Y151" s="115"/>
      <c r="Z151" s="115"/>
      <c r="AA151" s="115"/>
      <c r="AB151"/>
      <c r="AC151"/>
      <c r="AD151" s="115"/>
      <c r="AE151" s="115"/>
      <c r="AF151" s="91"/>
      <c r="AG151" s="91"/>
      <c r="AH151" s="91"/>
      <c r="AI151" s="91"/>
      <c r="AJ151" s="91"/>
      <c r="AK151" s="91"/>
    </row>
    <row r="152" spans="1:37" s="15" customFormat="1" ht="26.25" customHeight="1" x14ac:dyDescent="0.2">
      <c r="A152" s="87"/>
      <c r="B152" s="606"/>
      <c r="C152" s="607"/>
      <c r="D152" s="601"/>
      <c r="E152" s="209" t="s">
        <v>61</v>
      </c>
      <c r="F152" s="459">
        <f>'Depre e Rem Gen'!G49</f>
        <v>2.0666666666666676E-3</v>
      </c>
      <c r="G152" s="39" t="s">
        <v>284</v>
      </c>
      <c r="H152" s="87"/>
      <c r="I152" s="438"/>
      <c r="J152" s="438"/>
      <c r="K152" s="438"/>
      <c r="L152" s="438"/>
      <c r="M152" s="438"/>
      <c r="N152" s="438"/>
      <c r="O152" s="438"/>
      <c r="P152" s="264"/>
      <c r="Q152" s="264"/>
      <c r="R152"/>
      <c r="S152" s="115"/>
      <c r="T152" s="115"/>
      <c r="U152" s="115"/>
      <c r="V152"/>
      <c r="W152"/>
      <c r="X152"/>
      <c r="Y152" s="115"/>
      <c r="Z152" s="115"/>
      <c r="AA152" s="115"/>
      <c r="AB152"/>
      <c r="AC152"/>
      <c r="AD152" s="115"/>
      <c r="AE152" s="115"/>
      <c r="AF152" s="91"/>
      <c r="AG152" s="91"/>
      <c r="AH152" s="91"/>
      <c r="AI152" s="91"/>
      <c r="AJ152" s="91"/>
      <c r="AK152" s="91"/>
    </row>
    <row r="153" spans="1:37" s="15" customFormat="1" ht="26.25" customHeight="1" x14ac:dyDescent="0.2">
      <c r="A153" s="87"/>
      <c r="B153" s="606"/>
      <c r="C153" s="607"/>
      <c r="D153" s="601"/>
      <c r="E153" s="209" t="s">
        <v>62</v>
      </c>
      <c r="F153" s="459">
        <f>'Depre e Rem Gen'!G50</f>
        <v>1.6888888888888884E-3</v>
      </c>
      <c r="G153" s="39" t="s">
        <v>284</v>
      </c>
      <c r="H153" s="87"/>
      <c r="I153" s="438"/>
      <c r="J153" s="438"/>
      <c r="K153" s="438"/>
      <c r="L153" s="438"/>
      <c r="M153" s="438"/>
      <c r="N153" s="438"/>
      <c r="O153" s="438"/>
      <c r="P153" s="264"/>
      <c r="Q153" s="264"/>
      <c r="R153"/>
      <c r="S153" s="115"/>
      <c r="T153" s="115"/>
      <c r="U153" s="115"/>
      <c r="V153"/>
      <c r="W153"/>
      <c r="X153"/>
      <c r="Y153" s="115"/>
      <c r="Z153" s="115"/>
      <c r="AA153" s="115"/>
      <c r="AB153"/>
      <c r="AC153"/>
      <c r="AD153" s="115"/>
      <c r="AE153" s="115"/>
      <c r="AF153" s="91"/>
      <c r="AG153" s="91"/>
      <c r="AH153" s="91"/>
      <c r="AI153" s="91"/>
      <c r="AJ153" s="91"/>
      <c r="AK153" s="91"/>
    </row>
    <row r="154" spans="1:37" s="15" customFormat="1" ht="26.25" customHeight="1" x14ac:dyDescent="0.2">
      <c r="A154" s="87"/>
      <c r="B154" s="606"/>
      <c r="C154" s="607"/>
      <c r="D154" s="601"/>
      <c r="E154" s="209" t="s">
        <v>63</v>
      </c>
      <c r="F154" s="459">
        <f>'Depre e Rem Gen'!G51</f>
        <v>1.5000000000000002E-3</v>
      </c>
      <c r="G154" s="39" t="s">
        <v>284</v>
      </c>
      <c r="H154" s="87"/>
      <c r="I154" s="438"/>
      <c r="J154" s="438"/>
      <c r="K154" s="438"/>
      <c r="L154" s="438"/>
      <c r="M154" s="438"/>
      <c r="N154" s="438"/>
      <c r="O154" s="438"/>
      <c r="P154" s="264"/>
      <c r="Q154" s="264"/>
      <c r="R154"/>
      <c r="S154" s="115"/>
      <c r="T154" s="115"/>
      <c r="U154" s="115"/>
      <c r="V154"/>
      <c r="W154"/>
      <c r="X154"/>
      <c r="Y154" s="115"/>
      <c r="Z154" s="115"/>
      <c r="AA154" s="115"/>
      <c r="AB154"/>
      <c r="AC154"/>
      <c r="AD154" s="115"/>
      <c r="AE154" s="115"/>
      <c r="AF154" s="91"/>
      <c r="AG154" s="91"/>
      <c r="AH154" s="91"/>
      <c r="AI154" s="91"/>
      <c r="AJ154" s="91"/>
      <c r="AK154" s="91"/>
    </row>
    <row r="155" spans="1:37" s="15" customFormat="1" ht="26.25" customHeight="1" x14ac:dyDescent="0.2">
      <c r="A155" s="87"/>
      <c r="B155" s="606"/>
      <c r="C155" s="607"/>
      <c r="D155" s="601"/>
      <c r="E155" s="209" t="s">
        <v>64</v>
      </c>
      <c r="F155" s="459">
        <f>'Depre e Rem Gen'!G52</f>
        <v>1.5000000000000002E-3</v>
      </c>
      <c r="G155" s="39" t="s">
        <v>284</v>
      </c>
      <c r="H155" s="87"/>
      <c r="I155" s="438"/>
      <c r="J155" s="438"/>
      <c r="K155" s="438"/>
      <c r="L155" s="438"/>
      <c r="M155" s="438"/>
      <c r="N155" s="438"/>
      <c r="O155" s="438"/>
      <c r="P155" s="264"/>
      <c r="Q155" s="264"/>
      <c r="R155"/>
      <c r="S155" s="115"/>
      <c r="T155" s="115"/>
      <c r="U155" s="115"/>
      <c r="V155"/>
      <c r="W155"/>
      <c r="X155"/>
      <c r="Y155" s="115"/>
      <c r="Z155" s="115"/>
      <c r="AA155" s="115"/>
      <c r="AB155"/>
      <c r="AC155"/>
      <c r="AD155" s="115"/>
      <c r="AE155" s="115"/>
      <c r="AF155" s="91"/>
      <c r="AG155" s="91"/>
      <c r="AH155" s="91"/>
      <c r="AI155" s="91"/>
      <c r="AJ155" s="91"/>
      <c r="AK155" s="91"/>
    </row>
    <row r="156" spans="1:37" s="15" customFormat="1" ht="26.25" customHeight="1" x14ac:dyDescent="0.2">
      <c r="A156" s="87"/>
      <c r="B156" s="606"/>
      <c r="C156" s="607"/>
      <c r="D156" s="601"/>
      <c r="E156" s="209" t="s">
        <v>65</v>
      </c>
      <c r="F156" s="459">
        <f>'Depre e Rem Gen'!G53</f>
        <v>1.5000000000000002E-3</v>
      </c>
      <c r="G156" s="39" t="s">
        <v>284</v>
      </c>
      <c r="H156" s="87"/>
      <c r="I156" s="438"/>
      <c r="J156" s="438"/>
      <c r="K156" s="438"/>
      <c r="L156" s="438"/>
      <c r="M156" s="438"/>
      <c r="N156" s="438"/>
      <c r="O156" s="438"/>
      <c r="P156" s="264"/>
      <c r="Q156" s="264"/>
      <c r="R156"/>
      <c r="S156" s="115"/>
      <c r="T156" s="115"/>
      <c r="U156" s="115"/>
      <c r="V156"/>
      <c r="W156"/>
      <c r="X156"/>
      <c r="Y156" s="115"/>
      <c r="Z156" s="115"/>
      <c r="AA156" s="115"/>
      <c r="AB156"/>
      <c r="AC156"/>
      <c r="AD156" s="115"/>
      <c r="AE156" s="115"/>
      <c r="AF156" s="91"/>
      <c r="AG156" s="91"/>
      <c r="AH156" s="91"/>
      <c r="AI156" s="91"/>
      <c r="AJ156" s="91"/>
      <c r="AK156" s="91"/>
    </row>
    <row r="157" spans="1:37" s="15" customFormat="1" ht="26.25" customHeight="1" x14ac:dyDescent="0.2">
      <c r="A157" s="87"/>
      <c r="B157" s="606"/>
      <c r="C157" s="607"/>
      <c r="D157" s="601"/>
      <c r="E157" s="209" t="s">
        <v>66</v>
      </c>
      <c r="F157" s="459">
        <f>'Depre e Rem Gen'!G54</f>
        <v>1.5000000000000002E-3</v>
      </c>
      <c r="G157" s="39" t="s">
        <v>284</v>
      </c>
      <c r="H157" s="87"/>
      <c r="I157" s="438"/>
      <c r="J157" s="438"/>
      <c r="K157" s="438"/>
      <c r="L157" s="438"/>
      <c r="M157" s="438"/>
      <c r="N157" s="438"/>
      <c r="O157" s="438"/>
      <c r="P157" s="264"/>
      <c r="Q157" s="264"/>
      <c r="R157"/>
      <c r="S157" s="115"/>
      <c r="T157" s="115"/>
      <c r="U157" s="115"/>
      <c r="V157"/>
      <c r="W157"/>
      <c r="X157"/>
      <c r="Y157" s="115"/>
      <c r="Z157" s="115"/>
      <c r="AA157" s="115"/>
      <c r="AB157"/>
      <c r="AC157"/>
      <c r="AD157" s="115"/>
      <c r="AE157" s="115"/>
      <c r="AF157" s="91"/>
      <c r="AG157" s="91"/>
      <c r="AH157" s="91"/>
      <c r="AI157" s="91"/>
      <c r="AJ157" s="91"/>
      <c r="AK157" s="91"/>
    </row>
    <row r="158" spans="1:37" s="15" customFormat="1" ht="26.25" customHeight="1" x14ac:dyDescent="0.2">
      <c r="A158" s="87"/>
      <c r="B158" s="606"/>
      <c r="C158" s="607"/>
      <c r="D158" s="601"/>
      <c r="E158" s="209" t="s">
        <v>67</v>
      </c>
      <c r="F158" s="459">
        <f>'Depre e Rem Gen'!G55</f>
        <v>1.5000000000000002E-3</v>
      </c>
      <c r="G158" s="39" t="s">
        <v>284</v>
      </c>
      <c r="H158" s="87"/>
      <c r="I158" s="438"/>
      <c r="J158" s="438"/>
      <c r="K158" s="438"/>
      <c r="L158" s="438"/>
      <c r="M158" s="438"/>
      <c r="N158" s="438"/>
      <c r="O158" s="438"/>
      <c r="P158" s="264"/>
      <c r="Q158" s="264"/>
      <c r="R158"/>
      <c r="S158" s="115"/>
      <c r="T158" s="115"/>
      <c r="U158" s="115"/>
      <c r="V158"/>
      <c r="W158"/>
      <c r="X158"/>
      <c r="Y158" s="115"/>
      <c r="Z158" s="115"/>
      <c r="AA158" s="115"/>
      <c r="AB158"/>
      <c r="AC158"/>
      <c r="AD158" s="115"/>
      <c r="AE158" s="115"/>
      <c r="AF158" s="91"/>
      <c r="AG158" s="91"/>
      <c r="AH158" s="91"/>
      <c r="AI158" s="91"/>
      <c r="AJ158" s="91"/>
      <c r="AK158" s="91"/>
    </row>
    <row r="159" spans="1:37" s="15" customFormat="1" ht="26.25" customHeight="1" x14ac:dyDescent="0.2">
      <c r="A159" s="87"/>
      <c r="B159" s="606"/>
      <c r="C159" s="607"/>
      <c r="D159" s="601"/>
      <c r="E159" s="209" t="s">
        <v>68</v>
      </c>
      <c r="F159" s="459">
        <f>'Depre e Rem Gen'!G56</f>
        <v>1.5000000000000002E-3</v>
      </c>
      <c r="G159" s="39" t="s">
        <v>284</v>
      </c>
      <c r="H159" s="87"/>
      <c r="I159" s="438"/>
      <c r="J159" s="438"/>
      <c r="K159" s="438"/>
      <c r="L159" s="438"/>
      <c r="M159" s="438"/>
      <c r="N159" s="438"/>
      <c r="O159" s="438"/>
      <c r="P159" s="264"/>
      <c r="Q159" s="264"/>
      <c r="R159"/>
      <c r="S159" s="115"/>
      <c r="T159" s="115"/>
      <c r="U159" s="115"/>
      <c r="V159"/>
      <c r="W159"/>
      <c r="X159"/>
      <c r="Y159" s="115"/>
      <c r="Z159" s="115"/>
      <c r="AA159" s="115"/>
      <c r="AB159"/>
      <c r="AC159"/>
      <c r="AD159" s="115"/>
      <c r="AE159" s="115"/>
      <c r="AF159" s="91"/>
      <c r="AG159" s="91"/>
      <c r="AH159" s="91"/>
      <c r="AI159" s="91"/>
      <c r="AJ159" s="91"/>
      <c r="AK159" s="91"/>
    </row>
    <row r="160" spans="1:37" s="15" customFormat="1" ht="26.25" customHeight="1" x14ac:dyDescent="0.2">
      <c r="A160" s="87"/>
      <c r="B160" s="606"/>
      <c r="C160" s="607"/>
      <c r="D160" s="601"/>
      <c r="E160" s="184" t="s">
        <v>69</v>
      </c>
      <c r="F160" s="459">
        <f>'Depre e Rem Gen'!G57</f>
        <v>1.5000000000000002E-3</v>
      </c>
      <c r="G160" s="39" t="s">
        <v>284</v>
      </c>
      <c r="H160" s="87"/>
      <c r="I160" s="438"/>
      <c r="J160" s="438"/>
      <c r="K160" s="438"/>
      <c r="L160" s="438"/>
      <c r="M160" s="438"/>
      <c r="N160" s="438"/>
      <c r="O160" s="438"/>
      <c r="P160" s="264"/>
      <c r="Q160" s="264"/>
      <c r="R160"/>
      <c r="S160" s="115"/>
      <c r="T160" s="115"/>
      <c r="U160" s="115"/>
      <c r="V160"/>
      <c r="W160"/>
      <c r="X160"/>
      <c r="Y160" s="115"/>
      <c r="Z160" s="115"/>
      <c r="AA160" s="115"/>
      <c r="AB160"/>
      <c r="AC160"/>
      <c r="AD160" s="115"/>
      <c r="AE160" s="115"/>
      <c r="AF160" s="115"/>
      <c r="AG160" s="115"/>
      <c r="AH160" s="115"/>
      <c r="AI160" s="115"/>
      <c r="AJ160" s="115"/>
      <c r="AK160" s="115"/>
    </row>
    <row r="161" spans="1:37" s="15" customFormat="1" ht="26.25" customHeight="1" x14ac:dyDescent="0.2">
      <c r="A161" s="87"/>
      <c r="B161" s="606"/>
      <c r="C161" s="607"/>
      <c r="D161" s="565" t="s">
        <v>15</v>
      </c>
      <c r="E161" s="209" t="s">
        <v>54</v>
      </c>
      <c r="F161" s="459">
        <f>'Depre e Rem Gen'!M42</f>
        <v>0.01</v>
      </c>
      <c r="G161" s="39" t="s">
        <v>284</v>
      </c>
      <c r="H161" s="87"/>
      <c r="I161" s="438"/>
      <c r="J161" s="438"/>
      <c r="K161" s="438"/>
      <c r="L161" s="438"/>
      <c r="M161" s="438"/>
      <c r="N161" s="438"/>
      <c r="O161" s="438"/>
      <c r="P161" s="264"/>
      <c r="Q161" s="264"/>
      <c r="R161"/>
      <c r="S161" s="115"/>
      <c r="T161" s="115"/>
      <c r="U161" s="115"/>
      <c r="V161"/>
      <c r="W161"/>
      <c r="X161"/>
      <c r="Y161" s="115"/>
      <c r="Z161" s="115"/>
      <c r="AA161" s="115"/>
      <c r="AB161"/>
      <c r="AC161"/>
      <c r="AD161" s="115"/>
      <c r="AE161" s="115"/>
      <c r="AF161" s="91"/>
      <c r="AG161" s="91"/>
      <c r="AH161" s="91"/>
      <c r="AI161" s="91"/>
      <c r="AJ161" s="91"/>
      <c r="AK161" s="91"/>
    </row>
    <row r="162" spans="1:37" s="15" customFormat="1" ht="26.25" customHeight="1" x14ac:dyDescent="0.2">
      <c r="A162" s="87"/>
      <c r="B162" s="606"/>
      <c r="C162" s="607"/>
      <c r="D162" s="565"/>
      <c r="E162" s="209" t="s">
        <v>55</v>
      </c>
      <c r="F162" s="459">
        <f>'Depre e Rem Gen'!M43</f>
        <v>8.4363636363636359E-3</v>
      </c>
      <c r="G162" s="39" t="s">
        <v>284</v>
      </c>
      <c r="H162" s="87"/>
      <c r="I162" s="438"/>
      <c r="J162" s="438"/>
      <c r="K162" s="438"/>
      <c r="L162" s="438"/>
      <c r="M162" s="438"/>
      <c r="N162" s="438"/>
      <c r="O162" s="438"/>
      <c r="P162" s="264"/>
      <c r="Q162" s="264"/>
      <c r="R162"/>
      <c r="S162" s="115"/>
      <c r="T162" s="115"/>
      <c r="U162" s="115"/>
      <c r="V162"/>
      <c r="W162"/>
      <c r="X162"/>
      <c r="Y162" s="115"/>
      <c r="Z162" s="115"/>
      <c r="AA162" s="115"/>
      <c r="AB162"/>
      <c r="AC162"/>
      <c r="AD162" s="115"/>
      <c r="AE162" s="115"/>
      <c r="AF162" s="91"/>
      <c r="AG162" s="91"/>
      <c r="AH162" s="91"/>
      <c r="AI162" s="91"/>
      <c r="AJ162" s="91"/>
      <c r="AK162" s="91"/>
    </row>
    <row r="163" spans="1:37" s="15" customFormat="1" ht="26.25" customHeight="1" x14ac:dyDescent="0.2">
      <c r="A163" s="87"/>
      <c r="B163" s="606"/>
      <c r="C163" s="607"/>
      <c r="D163" s="565"/>
      <c r="E163" s="209" t="s">
        <v>56</v>
      </c>
      <c r="F163" s="459">
        <f>'Depre e Rem Gen'!M44</f>
        <v>7.0290909090909084E-3</v>
      </c>
      <c r="G163" s="39" t="s">
        <v>284</v>
      </c>
      <c r="H163" s="87"/>
      <c r="I163" s="438"/>
      <c r="J163" s="438"/>
      <c r="K163" s="438"/>
      <c r="L163" s="438"/>
      <c r="M163" s="438"/>
      <c r="N163" s="438"/>
      <c r="O163" s="438"/>
      <c r="P163" s="264"/>
      <c r="Q163" s="264"/>
      <c r="R163"/>
      <c r="S163" s="115"/>
      <c r="T163" s="115"/>
      <c r="U163" s="115"/>
      <c r="V163"/>
      <c r="W163"/>
      <c r="X163"/>
      <c r="Y163" s="115"/>
      <c r="Z163" s="115"/>
      <c r="AA163" s="115"/>
      <c r="AB163"/>
      <c r="AC163"/>
      <c r="AD163" s="115"/>
      <c r="AE163" s="115"/>
      <c r="AF163" s="91"/>
      <c r="AG163" s="91"/>
      <c r="AH163" s="91"/>
      <c r="AI163" s="91"/>
      <c r="AJ163" s="91"/>
      <c r="AK163" s="91"/>
    </row>
    <row r="164" spans="1:37" s="15" customFormat="1" ht="26.25" customHeight="1" x14ac:dyDescent="0.2">
      <c r="A164" s="87"/>
      <c r="B164" s="606"/>
      <c r="C164" s="607"/>
      <c r="D164" s="565"/>
      <c r="E164" s="209" t="s">
        <v>57</v>
      </c>
      <c r="F164" s="459">
        <f>'Depre e Rem Gen'!M45</f>
        <v>5.7781818181818177E-3</v>
      </c>
      <c r="G164" s="39" t="s">
        <v>284</v>
      </c>
      <c r="H164" s="87"/>
      <c r="I164" s="438"/>
      <c r="J164" s="438"/>
      <c r="K164" s="438"/>
      <c r="L164" s="438"/>
      <c r="M164" s="438"/>
      <c r="N164" s="438"/>
      <c r="O164" s="438"/>
      <c r="P164" s="264"/>
      <c r="Q164" s="264"/>
      <c r="R164"/>
      <c r="S164" s="115"/>
      <c r="T164" s="115"/>
      <c r="U164" s="115"/>
      <c r="V164"/>
      <c r="W164"/>
      <c r="X164"/>
      <c r="Y164" s="115"/>
      <c r="Z164" s="115"/>
      <c r="AA164" s="115"/>
      <c r="AB164"/>
      <c r="AC164"/>
      <c r="AD164" s="115"/>
      <c r="AE164" s="115"/>
      <c r="AF164" s="91"/>
      <c r="AG164" s="91"/>
      <c r="AH164" s="91"/>
      <c r="AI164" s="91"/>
      <c r="AJ164" s="91"/>
      <c r="AK164" s="91"/>
    </row>
    <row r="165" spans="1:37" s="15" customFormat="1" ht="26.25" customHeight="1" x14ac:dyDescent="0.2">
      <c r="A165" s="87"/>
      <c r="B165" s="606"/>
      <c r="C165" s="607"/>
      <c r="D165" s="565"/>
      <c r="E165" s="209" t="s">
        <v>58</v>
      </c>
      <c r="F165" s="459">
        <f>'Depre e Rem Gen'!M46</f>
        <v>4.6836363636363646E-3</v>
      </c>
      <c r="G165" s="39" t="s">
        <v>284</v>
      </c>
      <c r="H165" s="87"/>
      <c r="I165" s="438"/>
      <c r="J165" s="438"/>
      <c r="K165" s="438"/>
      <c r="L165" s="438"/>
      <c r="M165" s="438"/>
      <c r="N165" s="438"/>
      <c r="O165" s="438"/>
      <c r="P165" s="264"/>
      <c r="Q165" s="264"/>
      <c r="R165"/>
      <c r="S165" s="115"/>
      <c r="T165" s="115"/>
      <c r="U165" s="115"/>
      <c r="V165"/>
      <c r="W165"/>
      <c r="X165"/>
      <c r="Y165" s="115"/>
      <c r="Z165" s="115"/>
      <c r="AA165" s="115"/>
      <c r="AB165"/>
      <c r="AC165"/>
      <c r="AD165" s="115"/>
      <c r="AE165" s="115"/>
      <c r="AF165" s="91"/>
      <c r="AG165" s="91"/>
      <c r="AH165" s="91"/>
      <c r="AI165" s="91"/>
      <c r="AJ165" s="91"/>
      <c r="AK165" s="91"/>
    </row>
    <row r="166" spans="1:37" s="15" customFormat="1" ht="26.25" customHeight="1" x14ac:dyDescent="0.2">
      <c r="A166" s="87"/>
      <c r="B166" s="606"/>
      <c r="C166" s="607"/>
      <c r="D166" s="565"/>
      <c r="E166" s="209" t="s">
        <v>59</v>
      </c>
      <c r="F166" s="459">
        <f>'Depre e Rem Gen'!M47</f>
        <v>3.7454545454545462E-3</v>
      </c>
      <c r="G166" s="39" t="s">
        <v>284</v>
      </c>
      <c r="H166" s="87"/>
      <c r="I166" s="438"/>
      <c r="J166" s="438"/>
      <c r="K166" s="438"/>
      <c r="L166" s="438"/>
      <c r="M166" s="438"/>
      <c r="N166" s="438"/>
      <c r="O166" s="438"/>
      <c r="P166" s="264"/>
      <c r="Q166" s="264"/>
      <c r="R166"/>
      <c r="S166" s="115"/>
      <c r="T166" s="115"/>
      <c r="U166" s="115"/>
      <c r="V166"/>
      <c r="W166"/>
      <c r="X166"/>
      <c r="Y166" s="115"/>
      <c r="Z166" s="115"/>
      <c r="AA166" s="115"/>
      <c r="AB166"/>
      <c r="AC166"/>
      <c r="AD166" s="115"/>
      <c r="AE166" s="115"/>
      <c r="AF166" s="91"/>
      <c r="AG166" s="91"/>
      <c r="AH166" s="91"/>
      <c r="AI166" s="91"/>
      <c r="AJ166" s="91"/>
      <c r="AK166" s="91"/>
    </row>
    <row r="167" spans="1:37" s="15" customFormat="1" ht="26.25" customHeight="1" x14ac:dyDescent="0.2">
      <c r="A167" s="87"/>
      <c r="B167" s="606"/>
      <c r="C167" s="607"/>
      <c r="D167" s="565"/>
      <c r="E167" s="209" t="s">
        <v>60</v>
      </c>
      <c r="F167" s="459">
        <f>'Depre e Rem Gen'!M48</f>
        <v>2.9636363636363627E-3</v>
      </c>
      <c r="G167" s="39" t="s">
        <v>284</v>
      </c>
      <c r="H167" s="87"/>
      <c r="I167" s="438"/>
      <c r="J167" s="438"/>
      <c r="K167" s="438"/>
      <c r="L167" s="438"/>
      <c r="M167" s="438"/>
      <c r="N167" s="438"/>
      <c r="O167" s="438"/>
      <c r="P167" s="264"/>
      <c r="Q167" s="264"/>
      <c r="R167"/>
      <c r="S167" s="115"/>
      <c r="T167" s="115"/>
      <c r="U167" s="115"/>
      <c r="V167"/>
      <c r="W167"/>
      <c r="X167"/>
      <c r="Y167" s="115"/>
      <c r="Z167" s="115"/>
      <c r="AA167" s="115"/>
      <c r="AB167"/>
      <c r="AC167"/>
      <c r="AD167" s="115"/>
      <c r="AE167" s="115"/>
      <c r="AF167" s="91"/>
      <c r="AG167" s="91"/>
      <c r="AH167" s="91"/>
      <c r="AI167" s="91"/>
      <c r="AJ167" s="91"/>
      <c r="AK167" s="91"/>
    </row>
    <row r="168" spans="1:37" s="15" customFormat="1" ht="26.25" customHeight="1" x14ac:dyDescent="0.2">
      <c r="A168" s="87"/>
      <c r="B168" s="606"/>
      <c r="C168" s="607"/>
      <c r="D168" s="565"/>
      <c r="E168" s="209" t="s">
        <v>61</v>
      </c>
      <c r="F168" s="459">
        <f>'Depre e Rem Gen'!M49</f>
        <v>2.3381818181818178E-3</v>
      </c>
      <c r="G168" s="39" t="s">
        <v>284</v>
      </c>
      <c r="H168" s="87"/>
      <c r="I168" s="438"/>
      <c r="J168" s="438"/>
      <c r="K168" s="438"/>
      <c r="L168" s="438"/>
      <c r="M168" s="438"/>
      <c r="N168" s="438"/>
      <c r="O168" s="438"/>
      <c r="P168" s="264"/>
      <c r="Q168" s="264"/>
      <c r="R168"/>
      <c r="S168" s="115"/>
      <c r="T168" s="115"/>
      <c r="U168" s="115"/>
      <c r="V168"/>
      <c r="W168"/>
      <c r="X168"/>
      <c r="Y168" s="115"/>
      <c r="Z168" s="115"/>
      <c r="AA168" s="115"/>
      <c r="AB168"/>
      <c r="AC168"/>
      <c r="AD168" s="115"/>
      <c r="AE168" s="115"/>
      <c r="AF168" s="91"/>
      <c r="AG168" s="91"/>
      <c r="AH168" s="91"/>
      <c r="AI168" s="91"/>
      <c r="AJ168" s="91"/>
      <c r="AK168" s="91"/>
    </row>
    <row r="169" spans="1:37" s="15" customFormat="1" ht="26.25" customHeight="1" x14ac:dyDescent="0.2">
      <c r="A169" s="87"/>
      <c r="B169" s="606"/>
      <c r="C169" s="607"/>
      <c r="D169" s="565"/>
      <c r="E169" s="209" t="s">
        <v>62</v>
      </c>
      <c r="F169" s="459">
        <f>'Depre e Rem Gen'!M50</f>
        <v>1.869090909090909E-3</v>
      </c>
      <c r="G169" s="39" t="s">
        <v>284</v>
      </c>
      <c r="H169" s="87"/>
      <c r="I169" s="438"/>
      <c r="J169" s="438"/>
      <c r="K169" s="438"/>
      <c r="L169" s="438"/>
      <c r="M169" s="438"/>
      <c r="N169" s="438"/>
      <c r="O169" s="438"/>
      <c r="P169" s="264"/>
      <c r="Q169" s="264"/>
      <c r="R169"/>
      <c r="S169" s="115"/>
      <c r="T169" s="115"/>
      <c r="U169" s="115"/>
      <c r="V169"/>
      <c r="W169"/>
      <c r="X169"/>
      <c r="Y169" s="115"/>
      <c r="Z169" s="115"/>
      <c r="AA169" s="115"/>
      <c r="AB169"/>
      <c r="AC169"/>
      <c r="AD169" s="115"/>
      <c r="AE169" s="115"/>
      <c r="AF169" s="91"/>
      <c r="AG169" s="91"/>
      <c r="AH169" s="91"/>
      <c r="AI169" s="91"/>
      <c r="AJ169" s="91"/>
      <c r="AK169" s="91"/>
    </row>
    <row r="170" spans="1:37" s="15" customFormat="1" ht="26.25" customHeight="1" x14ac:dyDescent="0.2">
      <c r="A170" s="87"/>
      <c r="B170" s="606"/>
      <c r="C170" s="607"/>
      <c r="D170" s="565"/>
      <c r="E170" s="209" t="s">
        <v>63</v>
      </c>
      <c r="F170" s="459">
        <f>'Depre e Rem Gen'!M51</f>
        <v>1.5563636363636368E-3</v>
      </c>
      <c r="G170" s="39" t="s">
        <v>284</v>
      </c>
      <c r="H170" s="87"/>
      <c r="I170" s="438"/>
      <c r="J170" s="438"/>
      <c r="K170" s="438"/>
      <c r="L170" s="438"/>
      <c r="M170" s="438"/>
      <c r="N170" s="438"/>
      <c r="O170" s="438"/>
      <c r="P170" s="264"/>
      <c r="Q170" s="264"/>
      <c r="R170"/>
      <c r="S170" s="115"/>
      <c r="T170" s="115"/>
      <c r="U170" s="115"/>
      <c r="V170"/>
      <c r="W170"/>
      <c r="X170"/>
      <c r="Y170" s="115"/>
      <c r="Z170" s="115"/>
      <c r="AA170" s="115"/>
      <c r="AB170"/>
      <c r="AC170"/>
      <c r="AD170" s="115"/>
      <c r="AE170" s="115"/>
      <c r="AF170" s="91"/>
      <c r="AG170" s="91"/>
      <c r="AH170" s="91"/>
      <c r="AI170" s="91"/>
      <c r="AJ170" s="91"/>
      <c r="AK170" s="91"/>
    </row>
    <row r="171" spans="1:37" s="15" customFormat="1" ht="26.25" customHeight="1" x14ac:dyDescent="0.2">
      <c r="A171" s="87"/>
      <c r="B171" s="606"/>
      <c r="C171" s="607"/>
      <c r="D171" s="565"/>
      <c r="E171" s="209" t="s">
        <v>64</v>
      </c>
      <c r="F171" s="459">
        <f>'Depre e Rem Gen'!M52</f>
        <v>1.4000000000000002E-3</v>
      </c>
      <c r="G171" s="39" t="s">
        <v>284</v>
      </c>
      <c r="H171" s="87"/>
      <c r="I171" s="438"/>
      <c r="J171" s="438"/>
      <c r="K171" s="438"/>
      <c r="L171" s="438"/>
      <c r="M171" s="438"/>
      <c r="N171" s="438"/>
      <c r="O171" s="438"/>
      <c r="P171" s="264"/>
      <c r="Q171" s="264"/>
      <c r="R171"/>
      <c r="S171" s="115"/>
      <c r="T171" s="115"/>
      <c r="U171" s="115"/>
      <c r="V171"/>
      <c r="W171"/>
      <c r="X171"/>
      <c r="Y171" s="115"/>
      <c r="Z171" s="115"/>
      <c r="AA171" s="115"/>
      <c r="AB171"/>
      <c r="AC171"/>
      <c r="AD171" s="115"/>
      <c r="AE171" s="115"/>
      <c r="AF171" s="91"/>
      <c r="AG171" s="91"/>
      <c r="AH171" s="91"/>
      <c r="AI171" s="91"/>
      <c r="AJ171" s="91"/>
      <c r="AK171" s="91"/>
    </row>
    <row r="172" spans="1:37" s="16" customFormat="1" ht="26.25" customHeight="1" x14ac:dyDescent="0.2">
      <c r="A172" s="87"/>
      <c r="B172" s="606"/>
      <c r="C172" s="607"/>
      <c r="D172" s="565"/>
      <c r="E172" s="209" t="s">
        <v>65</v>
      </c>
      <c r="F172" s="459">
        <f>'Depre e Rem Gen'!M53</f>
        <v>1.4000000000000002E-3</v>
      </c>
      <c r="G172" s="39" t="s">
        <v>284</v>
      </c>
      <c r="H172" s="87"/>
      <c r="I172" s="438"/>
      <c r="J172" s="438"/>
      <c r="K172" s="438"/>
      <c r="L172" s="438"/>
      <c r="M172" s="438"/>
      <c r="N172" s="438"/>
      <c r="O172" s="438"/>
      <c r="P172" s="264"/>
      <c r="Q172" s="264"/>
      <c r="R172"/>
      <c r="S172" s="115"/>
      <c r="T172" s="115"/>
      <c r="U172" s="115"/>
      <c r="V172"/>
      <c r="W172"/>
      <c r="X172"/>
      <c r="Y172" s="115"/>
      <c r="Z172" s="115"/>
      <c r="AA172" s="115"/>
      <c r="AB172"/>
      <c r="AC172"/>
      <c r="AD172" s="115"/>
      <c r="AE172" s="115"/>
      <c r="AF172" s="91"/>
      <c r="AG172" s="91"/>
      <c r="AH172" s="91"/>
      <c r="AI172" s="91"/>
      <c r="AJ172" s="91"/>
      <c r="AK172" s="91"/>
    </row>
    <row r="173" spans="1:37" s="15" customFormat="1" ht="26.25" customHeight="1" x14ac:dyDescent="0.2">
      <c r="A173" s="87"/>
      <c r="B173" s="606"/>
      <c r="C173" s="607"/>
      <c r="D173" s="565"/>
      <c r="E173" s="209" t="s">
        <v>66</v>
      </c>
      <c r="F173" s="459">
        <f>'Depre e Rem Gen'!M54</f>
        <v>1.4000000000000002E-3</v>
      </c>
      <c r="G173" s="39" t="s">
        <v>284</v>
      </c>
      <c r="H173" s="87"/>
      <c r="I173" s="438"/>
      <c r="J173" s="438"/>
      <c r="K173" s="438"/>
      <c r="L173" s="438"/>
      <c r="M173" s="438"/>
      <c r="N173" s="438"/>
      <c r="O173" s="438"/>
      <c r="P173" s="264"/>
      <c r="Q173" s="264"/>
      <c r="R173"/>
      <c r="S173" s="115"/>
      <c r="T173" s="115"/>
      <c r="U173" s="115"/>
      <c r="V173"/>
      <c r="W173"/>
      <c r="X173"/>
      <c r="Y173" s="115"/>
      <c r="Z173" s="115"/>
      <c r="AA173" s="115"/>
      <c r="AB173"/>
      <c r="AC173"/>
      <c r="AD173" s="115"/>
      <c r="AE173" s="115"/>
      <c r="AF173" s="91"/>
      <c r="AG173" s="91"/>
      <c r="AH173" s="91"/>
      <c r="AI173" s="91"/>
      <c r="AJ173" s="91"/>
      <c r="AK173" s="91"/>
    </row>
    <row r="174" spans="1:37" s="15" customFormat="1" ht="26.25" customHeight="1" x14ac:dyDescent="0.2">
      <c r="A174" s="87"/>
      <c r="B174" s="606"/>
      <c r="C174" s="607"/>
      <c r="D174" s="565"/>
      <c r="E174" s="209" t="s">
        <v>67</v>
      </c>
      <c r="F174" s="459">
        <f>'Depre e Rem Gen'!M55</f>
        <v>1.4000000000000002E-3</v>
      </c>
      <c r="G174" s="39" t="s">
        <v>284</v>
      </c>
      <c r="H174" s="87"/>
      <c r="I174" s="438"/>
      <c r="J174" s="438"/>
      <c r="K174" s="438"/>
      <c r="L174" s="438"/>
      <c r="M174" s="438"/>
      <c r="N174" s="438"/>
      <c r="O174" s="438"/>
      <c r="P174" s="264"/>
      <c r="Q174" s="264"/>
      <c r="R174"/>
      <c r="S174" s="115"/>
      <c r="T174" s="115"/>
      <c r="U174" s="115"/>
      <c r="V174"/>
      <c r="W174"/>
      <c r="X174"/>
      <c r="Y174" s="115"/>
      <c r="Z174" s="115"/>
      <c r="AA174" s="115"/>
      <c r="AB174"/>
      <c r="AC174"/>
      <c r="AD174" s="115"/>
      <c r="AE174" s="115"/>
      <c r="AF174" s="91"/>
      <c r="AG174" s="91"/>
      <c r="AH174" s="91"/>
      <c r="AI174" s="91"/>
      <c r="AJ174" s="91"/>
      <c r="AK174" s="91"/>
    </row>
    <row r="175" spans="1:37" s="15" customFormat="1" ht="26.25" customHeight="1" x14ac:dyDescent="0.2">
      <c r="A175" s="87"/>
      <c r="B175" s="606"/>
      <c r="C175" s="607"/>
      <c r="D175" s="565"/>
      <c r="E175" s="209" t="s">
        <v>68</v>
      </c>
      <c r="F175" s="459">
        <f>'Depre e Rem Gen'!M56</f>
        <v>1.4000000000000002E-3</v>
      </c>
      <c r="G175" s="39" t="s">
        <v>284</v>
      </c>
      <c r="H175" s="87"/>
      <c r="I175" s="438"/>
      <c r="J175" s="438"/>
      <c r="K175" s="438"/>
      <c r="L175" s="438"/>
      <c r="M175" s="438"/>
      <c r="N175" s="438"/>
      <c r="O175" s="438"/>
      <c r="P175" s="264"/>
      <c r="Q175" s="264"/>
      <c r="R175"/>
      <c r="S175" s="115"/>
      <c r="T175" s="115"/>
      <c r="U175" s="115"/>
      <c r="V175"/>
      <c r="W175"/>
      <c r="X175"/>
      <c r="Y175" s="115"/>
      <c r="Z175" s="115"/>
      <c r="AA175" s="115"/>
      <c r="AB175"/>
      <c r="AC175"/>
      <c r="AD175" s="115"/>
      <c r="AE175" s="115"/>
      <c r="AF175" s="91"/>
      <c r="AG175" s="91"/>
      <c r="AH175" s="91"/>
      <c r="AI175" s="91"/>
      <c r="AJ175" s="91"/>
      <c r="AK175" s="91"/>
    </row>
    <row r="176" spans="1:37" s="15" customFormat="1" ht="26.25" customHeight="1" x14ac:dyDescent="0.2">
      <c r="A176" s="87"/>
      <c r="B176" s="606"/>
      <c r="C176" s="607"/>
      <c r="D176" s="565"/>
      <c r="E176" s="184" t="s">
        <v>69</v>
      </c>
      <c r="F176" s="459">
        <f>'Depre e Rem Gen'!M57</f>
        <v>1.4000000000000002E-3</v>
      </c>
      <c r="G176" s="39" t="s">
        <v>284</v>
      </c>
      <c r="H176" s="87"/>
      <c r="I176" s="438"/>
      <c r="J176" s="438"/>
      <c r="K176" s="438"/>
      <c r="L176" s="438"/>
      <c r="M176" s="438"/>
      <c r="N176" s="438"/>
      <c r="O176" s="438"/>
      <c r="P176" s="264"/>
      <c r="Q176" s="264"/>
      <c r="R176"/>
      <c r="S176" s="115"/>
      <c r="T176" s="115"/>
      <c r="U176" s="115"/>
      <c r="V176"/>
      <c r="W176"/>
      <c r="X176"/>
      <c r="Y176" s="115"/>
      <c r="Z176" s="115"/>
      <c r="AA176" s="115"/>
      <c r="AB176"/>
      <c r="AC176"/>
      <c r="AD176" s="115"/>
      <c r="AE176" s="115"/>
      <c r="AF176" s="91"/>
      <c r="AG176" s="91"/>
      <c r="AH176" s="91"/>
      <c r="AI176" s="91"/>
      <c r="AJ176" s="91"/>
      <c r="AK176" s="91"/>
    </row>
    <row r="177" spans="1:37" s="15" customFormat="1" ht="26.25" customHeight="1" x14ac:dyDescent="0.2">
      <c r="A177" s="87"/>
      <c r="B177" s="606"/>
      <c r="C177" s="607"/>
      <c r="D177" s="565" t="s">
        <v>16</v>
      </c>
      <c r="E177" s="209" t="s">
        <v>54</v>
      </c>
      <c r="F177" s="459">
        <f>'Depre e Rem Gen'!S42</f>
        <v>0.01</v>
      </c>
      <c r="G177" s="39" t="s">
        <v>284</v>
      </c>
      <c r="H177" s="87"/>
      <c r="I177" s="438"/>
      <c r="J177" s="438"/>
      <c r="K177" s="438"/>
      <c r="L177" s="438"/>
      <c r="M177" s="438"/>
      <c r="N177" s="438"/>
      <c r="O177" s="438"/>
      <c r="P177" s="264"/>
      <c r="Q177" s="264"/>
      <c r="R177"/>
      <c r="S177" s="115"/>
      <c r="T177" s="115"/>
      <c r="U177" s="115"/>
      <c r="V177"/>
      <c r="W177"/>
      <c r="X177"/>
      <c r="Y177" s="115"/>
      <c r="Z177" s="115"/>
      <c r="AA177" s="115"/>
      <c r="AB177"/>
      <c r="AC177"/>
      <c r="AD177" s="115"/>
      <c r="AE177" s="115"/>
      <c r="AF177" s="91"/>
      <c r="AG177" s="91"/>
      <c r="AH177" s="91"/>
      <c r="AI177" s="91"/>
      <c r="AJ177" s="91"/>
      <c r="AK177" s="91"/>
    </row>
    <row r="178" spans="1:37" s="15" customFormat="1" ht="26.25" customHeight="1" x14ac:dyDescent="0.2">
      <c r="A178" s="87"/>
      <c r="B178" s="606"/>
      <c r="C178" s="607"/>
      <c r="D178" s="565"/>
      <c r="E178" s="209" t="s">
        <v>55</v>
      </c>
      <c r="F178" s="459">
        <f>'Depre e Rem Gen'!S43</f>
        <v>8.5500000000000003E-3</v>
      </c>
      <c r="G178" s="39" t="s">
        <v>284</v>
      </c>
      <c r="H178" s="87"/>
      <c r="I178" s="438"/>
      <c r="J178" s="438"/>
      <c r="K178" s="438"/>
      <c r="L178" s="438"/>
      <c r="M178" s="438"/>
      <c r="N178" s="438"/>
      <c r="O178" s="438"/>
      <c r="P178" s="264"/>
      <c r="Q178" s="264"/>
      <c r="R178"/>
      <c r="S178" s="115"/>
      <c r="T178" s="115"/>
      <c r="U178" s="115"/>
      <c r="V178"/>
      <c r="W178"/>
      <c r="X178"/>
      <c r="Y178" s="115"/>
      <c r="Z178" s="115"/>
      <c r="AA178" s="115"/>
      <c r="AB178"/>
      <c r="AC178"/>
      <c r="AD178" s="115"/>
      <c r="AE178" s="115"/>
      <c r="AF178" s="91"/>
      <c r="AG178" s="91"/>
      <c r="AH178" s="91"/>
      <c r="AI178" s="91"/>
      <c r="AJ178" s="91"/>
      <c r="AK178" s="91"/>
    </row>
    <row r="179" spans="1:37" s="15" customFormat="1" ht="26.25" customHeight="1" x14ac:dyDescent="0.2">
      <c r="A179" s="87"/>
      <c r="B179" s="606"/>
      <c r="C179" s="607"/>
      <c r="D179" s="565"/>
      <c r="E179" s="209" t="s">
        <v>56</v>
      </c>
      <c r="F179" s="459">
        <f>'Depre e Rem Gen'!S44</f>
        <v>7.2318181818181804E-3</v>
      </c>
      <c r="G179" s="39" t="s">
        <v>284</v>
      </c>
      <c r="H179" s="87"/>
      <c r="I179" s="438"/>
      <c r="J179" s="438"/>
      <c r="K179" s="438"/>
      <c r="L179" s="438"/>
      <c r="M179" s="438"/>
      <c r="N179" s="438"/>
      <c r="O179" s="438"/>
      <c r="P179" s="264"/>
      <c r="Q179" s="264"/>
      <c r="R179"/>
      <c r="S179" s="115"/>
      <c r="T179" s="115"/>
      <c r="U179" s="115"/>
      <c r="V179"/>
      <c r="W179"/>
      <c r="X179"/>
      <c r="Y179" s="115"/>
      <c r="Z179" s="115"/>
      <c r="AA179" s="115"/>
      <c r="AB179"/>
      <c r="AC179"/>
      <c r="AD179" s="115"/>
      <c r="AE179" s="115"/>
      <c r="AF179" s="91"/>
      <c r="AG179" s="91"/>
      <c r="AH179" s="91"/>
      <c r="AI179" s="91"/>
      <c r="AJ179" s="91"/>
      <c r="AK179" s="91"/>
    </row>
    <row r="180" spans="1:37" s="15" customFormat="1" ht="26.25" customHeight="1" x14ac:dyDescent="0.2">
      <c r="A180" s="87"/>
      <c r="B180" s="606"/>
      <c r="C180" s="607"/>
      <c r="D180" s="565"/>
      <c r="E180" s="209" t="s">
        <v>57</v>
      </c>
      <c r="F180" s="459">
        <f>'Depre e Rem Gen'!S45</f>
        <v>6.0454545454545448E-3</v>
      </c>
      <c r="G180" s="39" t="s">
        <v>284</v>
      </c>
      <c r="H180" s="87"/>
      <c r="I180" s="438"/>
      <c r="J180" s="438"/>
      <c r="K180" s="438"/>
      <c r="L180" s="438"/>
      <c r="M180" s="438"/>
      <c r="N180" s="438"/>
      <c r="O180" s="438"/>
      <c r="P180" s="264"/>
      <c r="Q180" s="264"/>
      <c r="R180"/>
      <c r="S180" s="115"/>
      <c r="T180" s="115"/>
      <c r="U180" s="115"/>
      <c r="V180"/>
      <c r="W180"/>
      <c r="X180"/>
      <c r="Y180" s="115"/>
      <c r="Z180" s="115"/>
      <c r="AA180" s="115"/>
      <c r="AB180"/>
      <c r="AC180"/>
      <c r="AD180" s="115"/>
      <c r="AE180" s="115"/>
      <c r="AF180" s="91"/>
      <c r="AG180" s="91"/>
      <c r="AH180" s="91"/>
      <c r="AI180" s="91"/>
      <c r="AJ180" s="91"/>
      <c r="AK180" s="91"/>
    </row>
    <row r="181" spans="1:37" s="15" customFormat="1" ht="26.25" customHeight="1" x14ac:dyDescent="0.2">
      <c r="A181" s="87"/>
      <c r="B181" s="606"/>
      <c r="C181" s="607"/>
      <c r="D181" s="565"/>
      <c r="E181" s="209" t="s">
        <v>58</v>
      </c>
      <c r="F181" s="459">
        <f>'Depre e Rem Gen'!S46</f>
        <v>4.9909090909090901E-3</v>
      </c>
      <c r="G181" s="39" t="s">
        <v>284</v>
      </c>
      <c r="H181" s="87"/>
      <c r="I181" s="438"/>
      <c r="J181" s="438"/>
      <c r="K181" s="438"/>
      <c r="L181" s="438"/>
      <c r="M181" s="438"/>
      <c r="N181" s="438"/>
      <c r="O181" s="438"/>
      <c r="P181" s="264"/>
      <c r="Q181" s="264"/>
      <c r="R181"/>
      <c r="S181" s="115"/>
      <c r="T181" s="115"/>
      <c r="U181" s="115"/>
      <c r="V181"/>
      <c r="W181"/>
      <c r="X181"/>
      <c r="Y181" s="115"/>
      <c r="Z181" s="115"/>
      <c r="AA181" s="115"/>
      <c r="AB181"/>
      <c r="AC181"/>
      <c r="AD181" s="115"/>
      <c r="AE181" s="115"/>
      <c r="AF181" s="91"/>
      <c r="AG181" s="91"/>
      <c r="AH181" s="91"/>
      <c r="AI181" s="91"/>
      <c r="AJ181" s="91"/>
      <c r="AK181" s="91"/>
    </row>
    <row r="182" spans="1:37" s="15" customFormat="1" ht="26.25" customHeight="1" x14ac:dyDescent="0.2">
      <c r="A182" s="87"/>
      <c r="B182" s="606"/>
      <c r="C182" s="607"/>
      <c r="D182" s="565"/>
      <c r="E182" s="209" t="s">
        <v>59</v>
      </c>
      <c r="F182" s="459">
        <f>'Depre e Rem Gen'!S47</f>
        <v>4.0681818181818189E-3</v>
      </c>
      <c r="G182" s="39" t="s">
        <v>284</v>
      </c>
      <c r="H182" s="87"/>
      <c r="I182" s="438"/>
      <c r="J182" s="438"/>
      <c r="K182" s="438"/>
      <c r="L182" s="438"/>
      <c r="M182" s="438"/>
      <c r="N182" s="438"/>
      <c r="O182" s="438"/>
      <c r="P182" s="264"/>
      <c r="Q182" s="264"/>
      <c r="R182"/>
      <c r="S182" s="115"/>
      <c r="T182" s="115"/>
      <c r="U182" s="115"/>
      <c r="V182"/>
      <c r="W182"/>
      <c r="X182"/>
      <c r="Y182" s="115"/>
      <c r="Z182" s="115"/>
      <c r="AA182" s="115"/>
      <c r="AB182"/>
      <c r="AC182"/>
      <c r="AD182" s="115"/>
      <c r="AE182" s="115"/>
      <c r="AF182" s="91"/>
      <c r="AG182" s="91"/>
      <c r="AH182" s="91"/>
      <c r="AI182" s="91"/>
      <c r="AJ182" s="91"/>
      <c r="AK182" s="91"/>
    </row>
    <row r="183" spans="1:37" s="15" customFormat="1" ht="26.25" customHeight="1" x14ac:dyDescent="0.2">
      <c r="A183" s="87"/>
      <c r="B183" s="606"/>
      <c r="C183" s="607"/>
      <c r="D183" s="565"/>
      <c r="E183" s="209" t="s">
        <v>60</v>
      </c>
      <c r="F183" s="459">
        <f>'Depre e Rem Gen'!S48</f>
        <v>3.2772727272727276E-3</v>
      </c>
      <c r="G183" s="39" t="s">
        <v>284</v>
      </c>
      <c r="H183" s="87"/>
      <c r="I183" s="438"/>
      <c r="J183" s="438"/>
      <c r="K183" s="438"/>
      <c r="L183" s="438"/>
      <c r="M183" s="438"/>
      <c r="N183" s="438"/>
      <c r="O183" s="438"/>
      <c r="P183" s="264"/>
      <c r="Q183" s="264"/>
      <c r="R183"/>
      <c r="S183" s="115"/>
      <c r="T183" s="115"/>
      <c r="U183" s="115"/>
      <c r="V183"/>
      <c r="W183"/>
      <c r="X183"/>
      <c r="Y183" s="115"/>
      <c r="Z183" s="115"/>
      <c r="AA183" s="115"/>
      <c r="AB183"/>
      <c r="AC183"/>
      <c r="AD183" s="115"/>
      <c r="AE183" s="115"/>
      <c r="AF183" s="91"/>
      <c r="AG183" s="91"/>
      <c r="AH183" s="91"/>
      <c r="AI183" s="91"/>
      <c r="AJ183" s="91"/>
      <c r="AK183" s="91"/>
    </row>
    <row r="184" spans="1:37" s="15" customFormat="1" ht="26.25" customHeight="1" x14ac:dyDescent="0.2">
      <c r="A184" s="87"/>
      <c r="B184" s="606"/>
      <c r="C184" s="607"/>
      <c r="D184" s="565"/>
      <c r="E184" s="209" t="s">
        <v>61</v>
      </c>
      <c r="F184" s="459">
        <f>'Depre e Rem Gen'!S49</f>
        <v>2.6181818181818181E-3</v>
      </c>
      <c r="G184" s="39" t="s">
        <v>284</v>
      </c>
      <c r="H184" s="87"/>
      <c r="I184" s="438"/>
      <c r="J184" s="438"/>
      <c r="K184" s="438"/>
      <c r="L184" s="438"/>
      <c r="M184" s="438"/>
      <c r="N184" s="438"/>
      <c r="O184" s="438"/>
      <c r="P184" s="264"/>
      <c r="Q184" s="264"/>
      <c r="R184"/>
      <c r="S184" s="115"/>
      <c r="T184" s="115"/>
      <c r="U184" s="115"/>
      <c r="V184"/>
      <c r="W184"/>
      <c r="X184"/>
      <c r="Y184" s="115"/>
      <c r="Z184" s="115"/>
      <c r="AA184" s="115"/>
      <c r="AB184"/>
      <c r="AC184"/>
      <c r="AD184" s="115"/>
      <c r="AE184" s="115"/>
      <c r="AF184" s="91"/>
      <c r="AG184" s="91"/>
      <c r="AH184" s="91"/>
      <c r="AI184" s="91"/>
      <c r="AJ184" s="91"/>
      <c r="AK184" s="91"/>
    </row>
    <row r="185" spans="1:37" s="15" customFormat="1" ht="26.25" customHeight="1" x14ac:dyDescent="0.2">
      <c r="A185" s="87"/>
      <c r="B185" s="606"/>
      <c r="C185" s="607"/>
      <c r="D185" s="565"/>
      <c r="E185" s="209" t="s">
        <v>62</v>
      </c>
      <c r="F185" s="459">
        <f>'Depre e Rem Gen'!S50</f>
        <v>2.0909090909090899E-3</v>
      </c>
      <c r="G185" s="39" t="s">
        <v>284</v>
      </c>
      <c r="H185" s="87"/>
      <c r="I185" s="438"/>
      <c r="J185" s="438"/>
      <c r="K185" s="438"/>
      <c r="L185" s="438"/>
      <c r="M185" s="438"/>
      <c r="N185" s="438"/>
      <c r="O185" s="438"/>
      <c r="P185" s="264"/>
      <c r="Q185" s="264"/>
      <c r="R185"/>
      <c r="S185" s="115"/>
      <c r="T185" s="115"/>
      <c r="U185" s="115"/>
      <c r="V185"/>
      <c r="W185" s="89"/>
      <c r="X185" s="89"/>
      <c r="Y185" s="115"/>
      <c r="Z185" s="115"/>
      <c r="AA185" s="115"/>
      <c r="AB185"/>
      <c r="AC185"/>
      <c r="AD185" s="115"/>
      <c r="AE185" s="115"/>
      <c r="AF185" s="91"/>
      <c r="AG185" s="91"/>
      <c r="AH185" s="91"/>
      <c r="AI185" s="91"/>
      <c r="AJ185" s="91"/>
      <c r="AK185" s="91"/>
    </row>
    <row r="186" spans="1:37" s="15" customFormat="1" ht="26.25" customHeight="1" x14ac:dyDescent="0.2">
      <c r="A186" s="87"/>
      <c r="B186" s="606"/>
      <c r="C186" s="607"/>
      <c r="D186" s="565"/>
      <c r="E186" s="209" t="s">
        <v>63</v>
      </c>
      <c r="F186" s="459">
        <f>'Depre e Rem Gen'!S51</f>
        <v>1.6954545454545453E-3</v>
      </c>
      <c r="G186" s="39" t="s">
        <v>284</v>
      </c>
      <c r="H186" s="87"/>
      <c r="I186" s="438"/>
      <c r="J186" s="438"/>
      <c r="K186" s="438"/>
      <c r="L186" s="438"/>
      <c r="M186" s="438"/>
      <c r="N186" s="438"/>
      <c r="O186" s="438"/>
      <c r="P186" s="264"/>
      <c r="Q186" s="264"/>
      <c r="R186"/>
      <c r="S186" s="115"/>
      <c r="T186" s="115"/>
      <c r="U186" s="115"/>
      <c r="V186"/>
      <c r="W186" s="90"/>
      <c r="X186" s="90"/>
      <c r="Y186" s="115"/>
      <c r="Z186" s="115"/>
      <c r="AA186" s="115"/>
      <c r="AB186"/>
      <c r="AC186"/>
      <c r="AD186" s="115"/>
      <c r="AE186" s="115"/>
      <c r="AF186" s="91"/>
      <c r="AG186" s="91"/>
      <c r="AH186" s="91"/>
      <c r="AI186" s="91"/>
      <c r="AJ186" s="91"/>
      <c r="AK186" s="91"/>
    </row>
    <row r="187" spans="1:37" s="15" customFormat="1" ht="26.25" customHeight="1" x14ac:dyDescent="0.2">
      <c r="A187" s="87"/>
      <c r="B187" s="606"/>
      <c r="C187" s="607"/>
      <c r="D187" s="565"/>
      <c r="E187" s="209" t="s">
        <v>64</v>
      </c>
      <c r="F187" s="459">
        <f>'Depre e Rem Gen'!S52</f>
        <v>1.4318181818181819E-3</v>
      </c>
      <c r="G187" s="39" t="s">
        <v>284</v>
      </c>
      <c r="H187" s="87"/>
      <c r="I187" s="438"/>
      <c r="J187" s="438"/>
      <c r="K187" s="438"/>
      <c r="L187" s="438"/>
      <c r="M187" s="438"/>
      <c r="N187" s="438"/>
      <c r="O187" s="438"/>
      <c r="P187" s="264"/>
      <c r="Q187" s="264"/>
      <c r="R187"/>
      <c r="S187" s="115"/>
      <c r="T187" s="115"/>
      <c r="U187" s="115"/>
      <c r="V187"/>
      <c r="W187" s="73"/>
      <c r="X187" s="431"/>
      <c r="Y187" s="115"/>
      <c r="Z187" s="115"/>
      <c r="AA187" s="115"/>
      <c r="AB187"/>
      <c r="AC187"/>
      <c r="AD187" s="115"/>
      <c r="AE187" s="115"/>
      <c r="AF187" s="91"/>
      <c r="AG187" s="91"/>
      <c r="AH187" s="91"/>
      <c r="AI187" s="91"/>
      <c r="AJ187" s="91"/>
      <c r="AK187" s="91"/>
    </row>
    <row r="188" spans="1:37" s="15" customFormat="1" ht="26.25" customHeight="1" x14ac:dyDescent="0.2">
      <c r="A188" s="87"/>
      <c r="B188" s="606"/>
      <c r="C188" s="607"/>
      <c r="D188" s="565"/>
      <c r="E188" s="209" t="s">
        <v>65</v>
      </c>
      <c r="F188" s="459">
        <f>'Depre e Rem Gen'!S53</f>
        <v>1.2999999999999999E-3</v>
      </c>
      <c r="G188" s="39" t="s">
        <v>284</v>
      </c>
      <c r="H188" s="87"/>
      <c r="I188" s="438"/>
      <c r="J188" s="438"/>
      <c r="K188" s="438"/>
      <c r="L188" s="438"/>
      <c r="M188" s="438"/>
      <c r="N188" s="438"/>
      <c r="O188" s="438"/>
      <c r="P188" s="264"/>
      <c r="Q188" s="264"/>
      <c r="R188"/>
      <c r="S188" s="115"/>
      <c r="T188" s="115"/>
      <c r="U188" s="115"/>
      <c r="V188"/>
      <c r="W188" s="73"/>
      <c r="X188" s="71"/>
      <c r="Y188" s="115"/>
      <c r="Z188" s="115"/>
      <c r="AA188" s="115"/>
      <c r="AB188"/>
      <c r="AC188"/>
      <c r="AD188" s="115"/>
      <c r="AE188" s="115"/>
      <c r="AF188" s="91"/>
      <c r="AG188" s="91"/>
      <c r="AH188" s="91"/>
      <c r="AI188" s="91"/>
      <c r="AJ188" s="91"/>
      <c r="AK188" s="91"/>
    </row>
    <row r="189" spans="1:37" s="15" customFormat="1" ht="26.25" customHeight="1" x14ac:dyDescent="0.2">
      <c r="A189" s="87"/>
      <c r="B189" s="606"/>
      <c r="C189" s="607"/>
      <c r="D189" s="565"/>
      <c r="E189" s="209" t="s">
        <v>66</v>
      </c>
      <c r="F189" s="459">
        <f>'Depre e Rem Gen'!S54</f>
        <v>1.2999999999999999E-3</v>
      </c>
      <c r="G189" s="39" t="s">
        <v>284</v>
      </c>
      <c r="H189" s="87"/>
      <c r="I189" s="438"/>
      <c r="J189" s="438"/>
      <c r="K189" s="438"/>
      <c r="L189" s="438"/>
      <c r="M189" s="438"/>
      <c r="N189" s="438"/>
      <c r="O189" s="438"/>
      <c r="P189" s="264"/>
      <c r="Q189" s="264"/>
      <c r="R189"/>
      <c r="S189" s="115"/>
      <c r="T189" s="115"/>
      <c r="U189" s="115"/>
      <c r="V189"/>
      <c r="W189"/>
      <c r="X189"/>
      <c r="Y189" s="115"/>
      <c r="Z189" s="115"/>
      <c r="AA189" s="115"/>
      <c r="AB189"/>
      <c r="AC189"/>
      <c r="AD189" s="115"/>
      <c r="AE189" s="115"/>
      <c r="AF189" s="91"/>
      <c r="AG189" s="91"/>
      <c r="AH189" s="91"/>
      <c r="AI189" s="91"/>
      <c r="AJ189" s="91"/>
      <c r="AK189" s="91"/>
    </row>
    <row r="190" spans="1:37" s="15" customFormat="1" ht="26.25" customHeight="1" x14ac:dyDescent="0.2">
      <c r="A190" s="87"/>
      <c r="B190" s="606"/>
      <c r="C190" s="607"/>
      <c r="D190" s="565"/>
      <c r="E190" s="209" t="s">
        <v>67</v>
      </c>
      <c r="F190" s="459">
        <f>'Depre e Rem Gen'!S55</f>
        <v>1.2999999999999999E-3</v>
      </c>
      <c r="G190" s="39" t="s">
        <v>284</v>
      </c>
      <c r="H190" s="87"/>
      <c r="I190" s="438"/>
      <c r="J190" s="438"/>
      <c r="K190" s="438"/>
      <c r="L190" s="438"/>
      <c r="M190" s="438"/>
      <c r="N190" s="438"/>
      <c r="O190" s="438"/>
      <c r="P190" s="264"/>
      <c r="Q190" s="264"/>
      <c r="R190"/>
      <c r="S190" s="115"/>
      <c r="T190" s="115"/>
      <c r="U190" s="115"/>
      <c r="V190"/>
      <c r="W190"/>
      <c r="X190"/>
      <c r="Y190" s="115"/>
      <c r="Z190" s="115"/>
      <c r="AA190" s="115"/>
      <c r="AB190"/>
      <c r="AC190"/>
      <c r="AD190" s="115"/>
      <c r="AE190" s="115"/>
      <c r="AF190" s="91"/>
      <c r="AG190" s="91"/>
      <c r="AH190" s="91"/>
      <c r="AI190" s="91"/>
      <c r="AJ190" s="91"/>
      <c r="AK190" s="91"/>
    </row>
    <row r="191" spans="1:37" s="15" customFormat="1" ht="26.25" customHeight="1" x14ac:dyDescent="0.2">
      <c r="A191" s="87"/>
      <c r="B191" s="606"/>
      <c r="C191" s="607"/>
      <c r="D191" s="565"/>
      <c r="E191" s="209" t="s">
        <v>68</v>
      </c>
      <c r="F191" s="459">
        <f>'Depre e Rem Gen'!S56</f>
        <v>1.2999999999999999E-3</v>
      </c>
      <c r="G191" s="39" t="s">
        <v>284</v>
      </c>
      <c r="H191" s="87"/>
      <c r="I191" s="438"/>
      <c r="J191" s="438"/>
      <c r="K191" s="438"/>
      <c r="L191" s="438"/>
      <c r="M191" s="438"/>
      <c r="N191" s="438"/>
      <c r="O191" s="438"/>
      <c r="P191" s="282"/>
      <c r="Q191" s="282"/>
    </row>
    <row r="192" spans="1:37" s="15" customFormat="1" ht="26.25" customHeight="1" x14ac:dyDescent="0.2">
      <c r="A192" s="87"/>
      <c r="B192" s="606"/>
      <c r="C192" s="607"/>
      <c r="D192" s="565"/>
      <c r="E192" s="184" t="s">
        <v>69</v>
      </c>
      <c r="F192" s="459">
        <f>'Depre e Rem Gen'!S57</f>
        <v>1.2999999999999999E-3</v>
      </c>
      <c r="G192" s="39" t="s">
        <v>284</v>
      </c>
      <c r="H192" s="87"/>
      <c r="I192" s="438"/>
      <c r="J192" s="438"/>
      <c r="K192" s="438"/>
      <c r="L192" s="438"/>
      <c r="M192" s="438"/>
      <c r="N192" s="438"/>
      <c r="O192" s="438"/>
      <c r="P192" s="282"/>
      <c r="Q192" s="282"/>
    </row>
    <row r="193" spans="1:17" s="15" customFormat="1" ht="26.25" customHeight="1" x14ac:dyDescent="0.2">
      <c r="A193" s="87"/>
      <c r="B193" s="606"/>
      <c r="C193" s="607"/>
      <c r="D193" s="565" t="s">
        <v>17</v>
      </c>
      <c r="E193" s="209" t="s">
        <v>54</v>
      </c>
      <c r="F193" s="459">
        <f>'Depre e Rem Gen'!Y42</f>
        <v>0.01</v>
      </c>
      <c r="G193" s="39" t="s">
        <v>284</v>
      </c>
      <c r="H193" s="87"/>
      <c r="I193" s="438"/>
      <c r="J193" s="438"/>
      <c r="K193" s="438"/>
      <c r="L193" s="438"/>
      <c r="M193" s="438"/>
      <c r="N193" s="438"/>
      <c r="O193" s="438"/>
      <c r="P193" s="282"/>
      <c r="Q193" s="282"/>
    </row>
    <row r="194" spans="1:17" s="15" customFormat="1" ht="26.25" customHeight="1" x14ac:dyDescent="0.2">
      <c r="A194" s="87"/>
      <c r="B194" s="606"/>
      <c r="C194" s="607"/>
      <c r="D194" s="565"/>
      <c r="E194" s="209" t="s">
        <v>55</v>
      </c>
      <c r="F194" s="459">
        <f>'Depre e Rem Gen'!Y43</f>
        <v>8.615384615384615E-3</v>
      </c>
      <c r="G194" s="39" t="s">
        <v>284</v>
      </c>
      <c r="H194" s="87"/>
      <c r="I194" s="438"/>
      <c r="J194" s="438"/>
      <c r="K194" s="438"/>
      <c r="L194" s="438"/>
      <c r="M194" s="438"/>
      <c r="N194" s="438"/>
      <c r="O194" s="438"/>
      <c r="P194" s="282"/>
      <c r="Q194" s="282"/>
    </row>
    <row r="195" spans="1:17" s="15" customFormat="1" ht="26.25" customHeight="1" x14ac:dyDescent="0.2">
      <c r="A195" s="87"/>
      <c r="B195" s="606"/>
      <c r="C195" s="607"/>
      <c r="D195" s="565"/>
      <c r="E195" s="209" t="s">
        <v>56</v>
      </c>
      <c r="F195" s="459">
        <f>'Depre e Rem Gen'!Y44</f>
        <v>7.346153846153846E-3</v>
      </c>
      <c r="G195" s="39" t="s">
        <v>284</v>
      </c>
      <c r="H195" s="87"/>
      <c r="I195" s="438"/>
      <c r="J195" s="438"/>
      <c r="K195" s="438"/>
      <c r="L195" s="438"/>
      <c r="M195" s="438"/>
      <c r="N195" s="438"/>
      <c r="O195" s="438"/>
      <c r="P195" s="282"/>
      <c r="Q195" s="282"/>
    </row>
    <row r="196" spans="1:17" s="15" customFormat="1" ht="26.25" customHeight="1" x14ac:dyDescent="0.2">
      <c r="A196" s="87"/>
      <c r="B196" s="606"/>
      <c r="C196" s="607"/>
      <c r="D196" s="565"/>
      <c r="E196" s="209" t="s">
        <v>57</v>
      </c>
      <c r="F196" s="459">
        <f>'Depre e Rem Gen'!Y45</f>
        <v>6.1923076923076923E-3</v>
      </c>
      <c r="G196" s="39" t="s">
        <v>284</v>
      </c>
      <c r="H196" s="87"/>
      <c r="I196" s="438"/>
      <c r="J196" s="438"/>
      <c r="K196" s="438"/>
      <c r="L196" s="438"/>
      <c r="M196" s="438"/>
      <c r="N196" s="438"/>
      <c r="O196" s="438"/>
      <c r="P196" s="282"/>
      <c r="Q196" s="282"/>
    </row>
    <row r="197" spans="1:17" s="15" customFormat="1" ht="26.25" customHeight="1" x14ac:dyDescent="0.2">
      <c r="A197" s="87"/>
      <c r="B197" s="606"/>
      <c r="C197" s="607"/>
      <c r="D197" s="565"/>
      <c r="E197" s="209" t="s">
        <v>58</v>
      </c>
      <c r="F197" s="459">
        <f>'Depre e Rem Gen'!Y46</f>
        <v>5.153846153846153E-3</v>
      </c>
      <c r="G197" s="39" t="s">
        <v>284</v>
      </c>
      <c r="H197" s="87"/>
      <c r="I197" s="438"/>
      <c r="J197" s="438"/>
      <c r="K197" s="438"/>
      <c r="L197" s="438"/>
      <c r="M197" s="438"/>
      <c r="N197" s="438"/>
      <c r="O197" s="438"/>
      <c r="P197" s="282"/>
      <c r="Q197" s="282"/>
    </row>
    <row r="198" spans="1:17" s="15" customFormat="1" ht="26.25" customHeight="1" x14ac:dyDescent="0.2">
      <c r="A198" s="87"/>
      <c r="B198" s="606"/>
      <c r="C198" s="607"/>
      <c r="D198" s="565"/>
      <c r="E198" s="209" t="s">
        <v>59</v>
      </c>
      <c r="F198" s="459">
        <f>'Depre e Rem Gen'!Y47</f>
        <v>4.2307692307692315E-3</v>
      </c>
      <c r="G198" s="39" t="s">
        <v>284</v>
      </c>
      <c r="H198" s="87"/>
      <c r="I198" s="438"/>
      <c r="J198" s="438"/>
      <c r="K198" s="438"/>
      <c r="L198" s="438"/>
      <c r="M198" s="438"/>
      <c r="N198" s="438"/>
      <c r="O198" s="438"/>
      <c r="P198" s="282"/>
      <c r="Q198" s="282"/>
    </row>
    <row r="199" spans="1:17" s="15" customFormat="1" ht="26.25" customHeight="1" x14ac:dyDescent="0.2">
      <c r="A199" s="87"/>
      <c r="B199" s="606"/>
      <c r="C199" s="607"/>
      <c r="D199" s="565"/>
      <c r="E199" s="209" t="s">
        <v>60</v>
      </c>
      <c r="F199" s="459">
        <f>'Depre e Rem Gen'!Y48</f>
        <v>3.4230769230769215E-3</v>
      </c>
      <c r="G199" s="39" t="s">
        <v>284</v>
      </c>
      <c r="H199" s="87"/>
      <c r="I199" s="438"/>
      <c r="J199" s="438"/>
      <c r="K199" s="438"/>
      <c r="L199" s="438"/>
      <c r="M199" s="438"/>
      <c r="N199" s="438"/>
      <c r="O199" s="438"/>
      <c r="P199" s="282"/>
      <c r="Q199" s="282"/>
    </row>
    <row r="200" spans="1:17" s="15" customFormat="1" ht="26.25" customHeight="1" x14ac:dyDescent="0.2">
      <c r="A200" s="87"/>
      <c r="B200" s="606"/>
      <c r="C200" s="607"/>
      <c r="D200" s="565"/>
      <c r="E200" s="209" t="s">
        <v>61</v>
      </c>
      <c r="F200" s="459">
        <f>'Depre e Rem Gen'!Y49</f>
        <v>2.7307692307692298E-3</v>
      </c>
      <c r="G200" s="39" t="s">
        <v>284</v>
      </c>
      <c r="H200" s="87"/>
      <c r="I200" s="438"/>
      <c r="J200" s="438"/>
      <c r="K200" s="438"/>
      <c r="L200" s="438"/>
      <c r="M200" s="438"/>
      <c r="N200" s="438"/>
      <c r="O200" s="438"/>
      <c r="P200" s="282"/>
      <c r="Q200" s="282"/>
    </row>
    <row r="201" spans="1:17" s="15" customFormat="1" ht="26.25" customHeight="1" x14ac:dyDescent="0.2">
      <c r="A201" s="87"/>
      <c r="B201" s="606"/>
      <c r="C201" s="607"/>
      <c r="D201" s="565"/>
      <c r="E201" s="209" t="s">
        <v>62</v>
      </c>
      <c r="F201" s="459">
        <f>'Depre e Rem Gen'!Y50</f>
        <v>2.1538461538461538E-3</v>
      </c>
      <c r="G201" s="39" t="s">
        <v>284</v>
      </c>
      <c r="H201" s="87"/>
      <c r="I201" s="438"/>
      <c r="J201" s="438"/>
      <c r="K201" s="438"/>
      <c r="L201" s="438"/>
      <c r="M201" s="438"/>
      <c r="N201" s="438"/>
      <c r="O201" s="438"/>
      <c r="P201" s="282"/>
      <c r="Q201" s="282"/>
    </row>
    <row r="202" spans="1:17" s="15" customFormat="1" ht="26.25" customHeight="1" x14ac:dyDescent="0.2">
      <c r="A202" s="87"/>
      <c r="B202" s="606"/>
      <c r="C202" s="607"/>
      <c r="D202" s="565"/>
      <c r="E202" s="209" t="s">
        <v>63</v>
      </c>
      <c r="F202" s="459">
        <f>'Depre e Rem Gen'!Y51</f>
        <v>1.6923076923076928E-3</v>
      </c>
      <c r="G202" s="39" t="s">
        <v>284</v>
      </c>
      <c r="H202" s="87"/>
      <c r="I202" s="438"/>
      <c r="J202" s="438"/>
      <c r="K202" s="438"/>
      <c r="L202" s="438"/>
      <c r="M202" s="438"/>
      <c r="N202" s="438"/>
      <c r="O202" s="438"/>
      <c r="P202" s="282"/>
      <c r="Q202" s="282"/>
    </row>
    <row r="203" spans="1:17" s="15" customFormat="1" ht="26.25" customHeight="1" x14ac:dyDescent="0.2">
      <c r="A203" s="87"/>
      <c r="B203" s="606"/>
      <c r="C203" s="607"/>
      <c r="D203" s="565"/>
      <c r="E203" s="209" t="s">
        <v>64</v>
      </c>
      <c r="F203" s="459">
        <f>'Depre e Rem Gen'!Y52</f>
        <v>1.3461538461538459E-3</v>
      </c>
      <c r="G203" s="39" t="s">
        <v>284</v>
      </c>
      <c r="H203" s="87"/>
      <c r="I203" s="438"/>
      <c r="J203" s="438"/>
      <c r="K203" s="438"/>
      <c r="L203" s="438"/>
      <c r="M203" s="438"/>
      <c r="N203" s="438"/>
      <c r="O203" s="438"/>
      <c r="P203" s="282"/>
      <c r="Q203" s="282"/>
    </row>
    <row r="204" spans="1:17" s="15" customFormat="1" ht="26.25" customHeight="1" x14ac:dyDescent="0.2">
      <c r="A204" s="87"/>
      <c r="B204" s="606"/>
      <c r="C204" s="607"/>
      <c r="D204" s="565"/>
      <c r="E204" s="209" t="s">
        <v>65</v>
      </c>
      <c r="F204" s="459">
        <f>'Depre e Rem Gen'!Y53</f>
        <v>1.115384615384616E-3</v>
      </c>
      <c r="G204" s="39" t="s">
        <v>284</v>
      </c>
      <c r="H204" s="87"/>
      <c r="I204" s="438"/>
      <c r="J204" s="438"/>
      <c r="K204" s="438"/>
      <c r="L204" s="438"/>
      <c r="M204" s="438"/>
      <c r="N204" s="438"/>
      <c r="O204" s="438"/>
      <c r="P204" s="282"/>
      <c r="Q204" s="282"/>
    </row>
    <row r="205" spans="1:17" s="15" customFormat="1" ht="26.25" customHeight="1" x14ac:dyDescent="0.2">
      <c r="A205" s="87"/>
      <c r="B205" s="606"/>
      <c r="C205" s="607"/>
      <c r="D205" s="565"/>
      <c r="E205" s="209" t="s">
        <v>66</v>
      </c>
      <c r="F205" s="459">
        <f>'Depre e Rem Gen'!Y54</f>
        <v>9.999999999999998E-4</v>
      </c>
      <c r="G205" s="39" t="s">
        <v>284</v>
      </c>
      <c r="H205" s="87"/>
      <c r="I205" s="438"/>
      <c r="J205" s="438"/>
      <c r="K205" s="438"/>
      <c r="L205" s="438"/>
      <c r="M205" s="438"/>
      <c r="N205" s="438"/>
      <c r="O205" s="438"/>
      <c r="P205" s="282"/>
      <c r="Q205" s="282"/>
    </row>
    <row r="206" spans="1:17" s="15" customFormat="1" ht="26.25" customHeight="1" x14ac:dyDescent="0.2">
      <c r="A206" s="87"/>
      <c r="B206" s="606"/>
      <c r="C206" s="607"/>
      <c r="D206" s="565"/>
      <c r="E206" s="209" t="s">
        <v>67</v>
      </c>
      <c r="F206" s="459">
        <f>'Depre e Rem Gen'!Y55</f>
        <v>9.999999999999998E-4</v>
      </c>
      <c r="G206" s="39" t="s">
        <v>284</v>
      </c>
      <c r="H206" s="87"/>
      <c r="I206" s="438"/>
      <c r="J206" s="438"/>
      <c r="K206" s="438"/>
      <c r="L206" s="438"/>
      <c r="M206" s="438"/>
      <c r="N206" s="438"/>
      <c r="O206" s="438"/>
      <c r="P206" s="282"/>
      <c r="Q206" s="282"/>
    </row>
    <row r="207" spans="1:17" s="15" customFormat="1" ht="26.25" customHeight="1" x14ac:dyDescent="0.2">
      <c r="A207" s="87"/>
      <c r="B207" s="606"/>
      <c r="C207" s="607"/>
      <c r="D207" s="565"/>
      <c r="E207" s="209" t="s">
        <v>68</v>
      </c>
      <c r="F207" s="459">
        <f>'Depre e Rem Gen'!Y56</f>
        <v>9.999999999999998E-4</v>
      </c>
      <c r="G207" s="39" t="s">
        <v>284</v>
      </c>
      <c r="H207" s="87"/>
      <c r="I207" s="438"/>
      <c r="J207" s="438"/>
      <c r="K207" s="438"/>
      <c r="L207" s="438"/>
      <c r="M207" s="438"/>
      <c r="N207" s="438"/>
      <c r="O207" s="438"/>
      <c r="P207" s="282"/>
      <c r="Q207" s="282"/>
    </row>
    <row r="208" spans="1:17" s="15" customFormat="1" ht="26.25" customHeight="1" x14ac:dyDescent="0.2">
      <c r="A208" s="87"/>
      <c r="B208" s="606"/>
      <c r="C208" s="607"/>
      <c r="D208" s="565"/>
      <c r="E208" s="184" t="s">
        <v>69</v>
      </c>
      <c r="F208" s="459">
        <f>'Depre e Rem Gen'!Y57</f>
        <v>9.999999999999998E-4</v>
      </c>
      <c r="G208" s="39" t="s">
        <v>284</v>
      </c>
      <c r="H208" s="87"/>
      <c r="I208" s="438"/>
      <c r="J208" s="438"/>
      <c r="K208" s="438"/>
      <c r="L208" s="438"/>
      <c r="M208" s="438"/>
      <c r="N208" s="438"/>
      <c r="O208" s="438"/>
      <c r="P208" s="282"/>
      <c r="Q208" s="282"/>
    </row>
    <row r="209" spans="1:17" s="15" customFormat="1" ht="26.25" customHeight="1" x14ac:dyDescent="0.2">
      <c r="A209" s="87"/>
      <c r="B209" s="606"/>
      <c r="C209" s="607"/>
      <c r="D209" s="565" t="s">
        <v>439</v>
      </c>
      <c r="E209" s="228" t="s">
        <v>54</v>
      </c>
      <c r="F209" s="459">
        <f>'Depre e Rem Gen'!AE42</f>
        <v>0.01</v>
      </c>
      <c r="G209" s="39" t="s">
        <v>284</v>
      </c>
      <c r="H209" s="87"/>
      <c r="I209" s="438"/>
      <c r="J209" s="438"/>
      <c r="K209" s="438"/>
      <c r="L209" s="438"/>
      <c r="M209" s="438"/>
      <c r="N209" s="438"/>
      <c r="O209" s="438"/>
      <c r="P209" s="282"/>
      <c r="Q209" s="282"/>
    </row>
    <row r="210" spans="1:17" s="15" customFormat="1" ht="26.25" customHeight="1" x14ac:dyDescent="0.2">
      <c r="A210" s="87"/>
      <c r="B210" s="606"/>
      <c r="C210" s="607"/>
      <c r="D210" s="565"/>
      <c r="E210" s="228" t="s">
        <v>55</v>
      </c>
      <c r="F210" s="459">
        <f>'Depre e Rem Gen'!AE43</f>
        <v>8.615384615384615E-3</v>
      </c>
      <c r="G210" s="39" t="s">
        <v>284</v>
      </c>
      <c r="H210" s="87"/>
      <c r="I210" s="438"/>
      <c r="J210" s="438"/>
      <c r="K210" s="438"/>
      <c r="L210" s="438"/>
      <c r="M210" s="438"/>
      <c r="N210" s="438"/>
      <c r="O210" s="438"/>
      <c r="P210" s="282"/>
      <c r="Q210" s="282"/>
    </row>
    <row r="211" spans="1:17" s="15" customFormat="1" ht="26.25" customHeight="1" x14ac:dyDescent="0.2">
      <c r="A211" s="87"/>
      <c r="B211" s="606"/>
      <c r="C211" s="607"/>
      <c r="D211" s="565"/>
      <c r="E211" s="228" t="s">
        <v>56</v>
      </c>
      <c r="F211" s="459">
        <f>'Depre e Rem Gen'!AE44</f>
        <v>7.346153846153846E-3</v>
      </c>
      <c r="G211" s="39" t="s">
        <v>284</v>
      </c>
      <c r="H211" s="87"/>
      <c r="I211" s="438"/>
      <c r="J211" s="438"/>
      <c r="K211" s="438"/>
      <c r="L211" s="438"/>
      <c r="M211" s="438"/>
      <c r="N211" s="438"/>
      <c r="O211" s="438"/>
      <c r="P211" s="282"/>
      <c r="Q211" s="282"/>
    </row>
    <row r="212" spans="1:17" s="15" customFormat="1" ht="26.25" customHeight="1" x14ac:dyDescent="0.2">
      <c r="A212" s="87"/>
      <c r="B212" s="606"/>
      <c r="C212" s="607"/>
      <c r="D212" s="565"/>
      <c r="E212" s="228" t="s">
        <v>57</v>
      </c>
      <c r="F212" s="459">
        <f>'Depre e Rem Gen'!AE45</f>
        <v>6.1923076923076923E-3</v>
      </c>
      <c r="G212" s="39" t="s">
        <v>284</v>
      </c>
      <c r="H212" s="87"/>
      <c r="I212" s="438"/>
      <c r="J212" s="438"/>
      <c r="K212" s="438"/>
      <c r="L212" s="438"/>
      <c r="M212" s="438"/>
      <c r="N212" s="438"/>
      <c r="O212" s="438"/>
      <c r="P212" s="282"/>
      <c r="Q212" s="282"/>
    </row>
    <row r="213" spans="1:17" s="15" customFormat="1" ht="26.25" customHeight="1" x14ac:dyDescent="0.2">
      <c r="A213" s="87"/>
      <c r="B213" s="606"/>
      <c r="C213" s="607"/>
      <c r="D213" s="565"/>
      <c r="E213" s="228" t="s">
        <v>58</v>
      </c>
      <c r="F213" s="459">
        <f>'Depre e Rem Gen'!AE46</f>
        <v>5.153846153846153E-3</v>
      </c>
      <c r="G213" s="39" t="s">
        <v>284</v>
      </c>
      <c r="H213" s="87"/>
      <c r="I213" s="438"/>
      <c r="J213" s="438"/>
      <c r="K213" s="438"/>
      <c r="L213" s="438"/>
      <c r="M213" s="438"/>
      <c r="N213" s="438"/>
      <c r="O213" s="438"/>
      <c r="P213" s="282"/>
      <c r="Q213" s="282"/>
    </row>
    <row r="214" spans="1:17" s="15" customFormat="1" ht="26.25" customHeight="1" x14ac:dyDescent="0.2">
      <c r="A214" s="87"/>
      <c r="B214" s="606"/>
      <c r="C214" s="607"/>
      <c r="D214" s="565"/>
      <c r="E214" s="228" t="s">
        <v>59</v>
      </c>
      <c r="F214" s="459">
        <f>'Depre e Rem Gen'!AE47</f>
        <v>4.2307692307692315E-3</v>
      </c>
      <c r="G214" s="39" t="s">
        <v>284</v>
      </c>
      <c r="H214" s="87"/>
      <c r="I214" s="438"/>
      <c r="J214" s="438"/>
      <c r="K214" s="438"/>
      <c r="L214" s="438"/>
      <c r="M214" s="438"/>
      <c r="N214" s="438"/>
      <c r="O214" s="438"/>
      <c r="P214" s="282"/>
      <c r="Q214" s="282"/>
    </row>
    <row r="215" spans="1:17" s="15" customFormat="1" ht="26.25" customHeight="1" x14ac:dyDescent="0.2">
      <c r="A215" s="87"/>
      <c r="B215" s="606"/>
      <c r="C215" s="607"/>
      <c r="D215" s="565"/>
      <c r="E215" s="228" t="s">
        <v>60</v>
      </c>
      <c r="F215" s="459">
        <f>'Depre e Rem Gen'!AE48</f>
        <v>3.4230769230769215E-3</v>
      </c>
      <c r="G215" s="39" t="s">
        <v>284</v>
      </c>
      <c r="H215" s="87"/>
      <c r="I215" s="438"/>
      <c r="J215" s="438"/>
      <c r="K215" s="438"/>
      <c r="L215" s="438"/>
      <c r="M215" s="438"/>
      <c r="N215" s="438"/>
      <c r="O215" s="438"/>
      <c r="P215" s="282"/>
      <c r="Q215" s="282"/>
    </row>
    <row r="216" spans="1:17" s="15" customFormat="1" ht="26.25" customHeight="1" x14ac:dyDescent="0.2">
      <c r="A216" s="87"/>
      <c r="B216" s="606"/>
      <c r="C216" s="607"/>
      <c r="D216" s="565"/>
      <c r="E216" s="228" t="s">
        <v>61</v>
      </c>
      <c r="F216" s="459">
        <f>'Depre e Rem Gen'!AE49</f>
        <v>2.7307692307692298E-3</v>
      </c>
      <c r="G216" s="39" t="s">
        <v>284</v>
      </c>
      <c r="H216" s="87"/>
      <c r="I216" s="438"/>
      <c r="J216" s="438"/>
      <c r="K216" s="438"/>
      <c r="L216" s="438"/>
      <c r="M216" s="438"/>
      <c r="N216" s="438"/>
      <c r="O216" s="438"/>
      <c r="P216" s="282"/>
      <c r="Q216" s="282"/>
    </row>
    <row r="217" spans="1:17" s="15" customFormat="1" ht="26.25" customHeight="1" x14ac:dyDescent="0.2">
      <c r="A217" s="87"/>
      <c r="B217" s="606"/>
      <c r="C217" s="607"/>
      <c r="D217" s="565"/>
      <c r="E217" s="228" t="s">
        <v>62</v>
      </c>
      <c r="F217" s="459">
        <f>'Depre e Rem Gen'!AE50</f>
        <v>2.1538461538461538E-3</v>
      </c>
      <c r="G217" s="39" t="s">
        <v>284</v>
      </c>
      <c r="H217" s="87"/>
      <c r="I217" s="438"/>
      <c r="J217" s="438"/>
      <c r="K217" s="438"/>
      <c r="L217" s="438"/>
      <c r="M217" s="438"/>
      <c r="N217" s="438"/>
      <c r="O217" s="438"/>
      <c r="P217" s="282"/>
      <c r="Q217" s="282"/>
    </row>
    <row r="218" spans="1:17" s="15" customFormat="1" ht="26.25" customHeight="1" x14ac:dyDescent="0.2">
      <c r="A218" s="87"/>
      <c r="B218" s="606"/>
      <c r="C218" s="607"/>
      <c r="D218" s="565"/>
      <c r="E218" s="228" t="s">
        <v>63</v>
      </c>
      <c r="F218" s="459">
        <f>'Depre e Rem Gen'!AE51</f>
        <v>1.6923076923076928E-3</v>
      </c>
      <c r="G218" s="39" t="s">
        <v>284</v>
      </c>
      <c r="H218" s="87"/>
      <c r="I218" s="438"/>
      <c r="J218" s="438"/>
      <c r="K218" s="438"/>
      <c r="L218" s="438"/>
      <c r="M218" s="438"/>
      <c r="N218" s="438"/>
      <c r="O218" s="438"/>
      <c r="P218" s="282"/>
      <c r="Q218" s="282"/>
    </row>
    <row r="219" spans="1:17" s="15" customFormat="1" ht="26.25" customHeight="1" x14ac:dyDescent="0.2">
      <c r="A219" s="87"/>
      <c r="B219" s="606"/>
      <c r="C219" s="607"/>
      <c r="D219" s="565"/>
      <c r="E219" s="228" t="s">
        <v>64</v>
      </c>
      <c r="F219" s="459">
        <f>'Depre e Rem Gen'!AE52</f>
        <v>1.3461538461538459E-3</v>
      </c>
      <c r="G219" s="39" t="s">
        <v>284</v>
      </c>
      <c r="H219" s="87"/>
      <c r="I219" s="438"/>
      <c r="J219" s="438"/>
      <c r="K219" s="438"/>
      <c r="L219" s="438"/>
      <c r="M219" s="438"/>
      <c r="N219" s="438"/>
      <c r="O219" s="438"/>
      <c r="P219" s="282"/>
      <c r="Q219" s="282"/>
    </row>
    <row r="220" spans="1:17" s="15" customFormat="1" ht="26.25" customHeight="1" x14ac:dyDescent="0.2">
      <c r="A220" s="87"/>
      <c r="B220" s="606"/>
      <c r="C220" s="607"/>
      <c r="D220" s="565"/>
      <c r="E220" s="228" t="s">
        <v>65</v>
      </c>
      <c r="F220" s="459">
        <f>'Depre e Rem Gen'!AE53</f>
        <v>1.115384615384616E-3</v>
      </c>
      <c r="G220" s="39" t="s">
        <v>284</v>
      </c>
      <c r="H220" s="87"/>
      <c r="I220" s="438"/>
      <c r="J220" s="438"/>
      <c r="K220" s="438"/>
      <c r="L220" s="438"/>
      <c r="M220" s="438"/>
      <c r="N220" s="438"/>
      <c r="O220" s="438"/>
      <c r="P220" s="282"/>
      <c r="Q220" s="282"/>
    </row>
    <row r="221" spans="1:17" s="15" customFormat="1" ht="26.25" customHeight="1" x14ac:dyDescent="0.2">
      <c r="A221" s="87"/>
      <c r="B221" s="606"/>
      <c r="C221" s="607"/>
      <c r="D221" s="565"/>
      <c r="E221" s="228" t="s">
        <v>66</v>
      </c>
      <c r="F221" s="459">
        <f>'Depre e Rem Gen'!AE54</f>
        <v>9.999999999999998E-4</v>
      </c>
      <c r="G221" s="39" t="s">
        <v>284</v>
      </c>
      <c r="H221" s="87"/>
      <c r="I221" s="438"/>
      <c r="J221" s="438"/>
      <c r="K221" s="438"/>
      <c r="L221" s="438"/>
      <c r="M221" s="438"/>
      <c r="N221" s="438"/>
      <c r="O221" s="438"/>
      <c r="P221" s="282"/>
      <c r="Q221" s="282"/>
    </row>
    <row r="222" spans="1:17" s="15" customFormat="1" ht="26.25" customHeight="1" x14ac:dyDescent="0.2">
      <c r="A222" s="87"/>
      <c r="B222" s="606"/>
      <c r="C222" s="607"/>
      <c r="D222" s="565"/>
      <c r="E222" s="228" t="s">
        <v>67</v>
      </c>
      <c r="F222" s="459">
        <f>'Depre e Rem Gen'!AE55</f>
        <v>9.999999999999998E-4</v>
      </c>
      <c r="G222" s="39" t="s">
        <v>284</v>
      </c>
      <c r="H222" s="87"/>
      <c r="I222" s="438"/>
      <c r="J222" s="438"/>
      <c r="K222" s="438"/>
      <c r="L222" s="438"/>
      <c r="M222" s="438"/>
      <c r="N222" s="438"/>
      <c r="O222" s="438"/>
      <c r="P222" s="282"/>
      <c r="Q222" s="282"/>
    </row>
    <row r="223" spans="1:17" s="15" customFormat="1" ht="26.25" customHeight="1" x14ac:dyDescent="0.2">
      <c r="A223" s="87"/>
      <c r="B223" s="606"/>
      <c r="C223" s="607"/>
      <c r="D223" s="565"/>
      <c r="E223" s="228" t="s">
        <v>68</v>
      </c>
      <c r="F223" s="459">
        <f>'Depre e Rem Gen'!AE56</f>
        <v>9.999999999999998E-4</v>
      </c>
      <c r="G223" s="39" t="s">
        <v>284</v>
      </c>
      <c r="H223" s="87"/>
      <c r="I223" s="438"/>
      <c r="J223" s="438"/>
      <c r="K223" s="438"/>
      <c r="L223" s="438"/>
      <c r="M223" s="438"/>
      <c r="N223" s="438"/>
      <c r="O223" s="438"/>
      <c r="P223" s="282"/>
      <c r="Q223" s="282"/>
    </row>
    <row r="224" spans="1:17" s="15" customFormat="1" ht="26.25" customHeight="1" x14ac:dyDescent="0.2">
      <c r="A224" s="87"/>
      <c r="B224" s="608"/>
      <c r="C224" s="609"/>
      <c r="D224" s="565"/>
      <c r="E224" s="184" t="s">
        <v>69</v>
      </c>
      <c r="F224" s="459">
        <f>'Depre e Rem Gen'!AE57</f>
        <v>9.999999999999998E-4</v>
      </c>
      <c r="G224" s="39" t="s">
        <v>284</v>
      </c>
      <c r="H224" s="87"/>
      <c r="I224" s="438"/>
      <c r="J224" s="438"/>
      <c r="K224" s="438"/>
      <c r="L224" s="438"/>
      <c r="M224" s="438"/>
      <c r="N224" s="438"/>
      <c r="O224" s="438"/>
      <c r="P224" s="282"/>
      <c r="Q224" s="282"/>
    </row>
    <row r="225" spans="1:17" s="15" customFormat="1" ht="26.25" customHeight="1" x14ac:dyDescent="0.2">
      <c r="A225" s="87"/>
      <c r="B225" s="87"/>
      <c r="C225" s="87"/>
      <c r="D225" s="87"/>
      <c r="E225" s="87"/>
      <c r="F225" s="216"/>
      <c r="G225" s="443"/>
      <c r="H225" s="87"/>
      <c r="I225" s="278"/>
      <c r="J225" s="278"/>
      <c r="K225" s="282"/>
      <c r="L225" s="282"/>
      <c r="M225" s="282"/>
      <c r="N225" s="282"/>
      <c r="O225" s="282"/>
      <c r="P225" s="282"/>
      <c r="Q225" s="282"/>
    </row>
    <row r="226" spans="1:17" s="15" customFormat="1" ht="26.25" customHeight="1" x14ac:dyDescent="0.2">
      <c r="A226" s="87"/>
      <c r="B226" s="596" t="s">
        <v>431</v>
      </c>
      <c r="C226" s="596"/>
      <c r="D226" s="596"/>
      <c r="E226" s="596"/>
      <c r="F226" s="201"/>
      <c r="G226" s="39" t="s">
        <v>284</v>
      </c>
      <c r="H226" s="87"/>
      <c r="I226" s="439"/>
      <c r="J226" s="439"/>
      <c r="K226" s="439"/>
      <c r="L226" s="439"/>
      <c r="M226" s="439"/>
      <c r="N226" s="439"/>
      <c r="O226" s="439"/>
      <c r="P226" s="282"/>
      <c r="Q226" s="282"/>
    </row>
    <row r="227" spans="1:17" s="15" customFormat="1" ht="26.25" customHeight="1" x14ac:dyDescent="0.2">
      <c r="A227" s="87"/>
      <c r="B227" s="87"/>
      <c r="C227" s="87"/>
      <c r="D227" s="87"/>
      <c r="E227" s="87"/>
      <c r="F227" s="87"/>
      <c r="G227" s="443"/>
      <c r="H227" s="87"/>
      <c r="I227" s="278"/>
      <c r="J227" s="278"/>
      <c r="K227" s="282"/>
      <c r="L227" s="282"/>
      <c r="M227" s="282"/>
      <c r="N227" s="282"/>
      <c r="O227" s="282"/>
      <c r="P227" s="282"/>
      <c r="Q227" s="282"/>
    </row>
    <row r="228" spans="1:17" s="15" customFormat="1" ht="26.25" customHeight="1" x14ac:dyDescent="0.2">
      <c r="A228" s="87"/>
      <c r="B228" s="585" t="s">
        <v>383</v>
      </c>
      <c r="C228" s="565" t="s">
        <v>265</v>
      </c>
      <c r="D228" s="565"/>
      <c r="E228" s="565"/>
      <c r="F228" s="201"/>
      <c r="G228" s="39" t="s">
        <v>278</v>
      </c>
      <c r="H228" s="87"/>
      <c r="I228" s="278"/>
      <c r="J228" s="278"/>
      <c r="K228" s="282"/>
      <c r="L228" s="282"/>
      <c r="M228" s="282"/>
      <c r="N228" s="282"/>
      <c r="O228" s="282"/>
      <c r="P228" s="282"/>
      <c r="Q228" s="282"/>
    </row>
    <row r="229" spans="1:17" s="15" customFormat="1" ht="26.25" customHeight="1" x14ac:dyDescent="0.2">
      <c r="A229" s="87"/>
      <c r="B229" s="585"/>
      <c r="C229" s="565" t="s">
        <v>266</v>
      </c>
      <c r="D229" s="565"/>
      <c r="E229" s="565"/>
      <c r="F229" s="201"/>
      <c r="G229" s="39" t="s">
        <v>278</v>
      </c>
      <c r="H229" s="87"/>
      <c r="I229" s="278"/>
      <c r="J229" s="278"/>
      <c r="K229" s="282"/>
      <c r="L229" s="282"/>
      <c r="M229" s="282"/>
      <c r="N229" s="282"/>
      <c r="O229" s="282"/>
      <c r="P229" s="282"/>
      <c r="Q229" s="282"/>
    </row>
    <row r="230" spans="1:17" s="15" customFormat="1" ht="26.25" customHeight="1" x14ac:dyDescent="0.2">
      <c r="A230" s="87"/>
      <c r="B230" s="585"/>
      <c r="C230" s="565" t="s">
        <v>267</v>
      </c>
      <c r="D230" s="565"/>
      <c r="E230" s="565"/>
      <c r="F230" s="201"/>
      <c r="G230" s="39" t="s">
        <v>278</v>
      </c>
      <c r="H230" s="87"/>
      <c r="I230" s="278"/>
      <c r="J230" s="278"/>
      <c r="K230" s="282"/>
      <c r="L230" s="282"/>
      <c r="M230" s="282"/>
      <c r="N230" s="282"/>
      <c r="O230" s="282"/>
      <c r="P230" s="282"/>
      <c r="Q230" s="282"/>
    </row>
    <row r="231" spans="1:17" s="15" customFormat="1" ht="26.25" customHeight="1" x14ac:dyDescent="0.2">
      <c r="A231" s="87"/>
      <c r="B231" s="585"/>
      <c r="C231" s="565" t="s">
        <v>277</v>
      </c>
      <c r="D231" s="565"/>
      <c r="E231" s="565"/>
      <c r="F231" s="201"/>
      <c r="G231" s="39" t="s">
        <v>278</v>
      </c>
      <c r="H231" s="87"/>
      <c r="I231" s="278"/>
      <c r="J231" s="278"/>
      <c r="K231" s="282"/>
      <c r="L231" s="282"/>
      <c r="M231" s="282"/>
      <c r="N231" s="282"/>
      <c r="O231" s="282"/>
      <c r="P231" s="282"/>
      <c r="Q231" s="282"/>
    </row>
    <row r="232" spans="1:17" s="15" customFormat="1" ht="26.25" customHeight="1" x14ac:dyDescent="0.2">
      <c r="A232" s="87"/>
      <c r="B232" s="585"/>
      <c r="C232" s="585" t="s">
        <v>354</v>
      </c>
      <c r="D232" s="565" t="s">
        <v>268</v>
      </c>
      <c r="E232" s="565"/>
      <c r="F232" s="201"/>
      <c r="G232" s="39" t="s">
        <v>278</v>
      </c>
      <c r="H232" s="87"/>
      <c r="I232" s="278"/>
      <c r="J232" s="278"/>
      <c r="K232" s="282"/>
      <c r="L232" s="282"/>
      <c r="M232" s="282"/>
      <c r="N232" s="282"/>
      <c r="O232" s="282"/>
      <c r="P232" s="282"/>
      <c r="Q232" s="282"/>
    </row>
    <row r="233" spans="1:17" s="15" customFormat="1" ht="26.25" customHeight="1" x14ac:dyDescent="0.2">
      <c r="A233" s="87"/>
      <c r="B233" s="585"/>
      <c r="C233" s="585"/>
      <c r="D233" s="565" t="s">
        <v>269</v>
      </c>
      <c r="E233" s="565"/>
      <c r="F233" s="201"/>
      <c r="G233" s="39" t="s">
        <v>278</v>
      </c>
      <c r="H233" s="87"/>
      <c r="I233" s="278"/>
      <c r="J233" s="278"/>
      <c r="K233" s="282"/>
      <c r="L233" s="282"/>
      <c r="M233" s="282"/>
      <c r="N233" s="282"/>
      <c r="O233" s="282"/>
      <c r="P233" s="282"/>
      <c r="Q233" s="282"/>
    </row>
    <row r="234" spans="1:17" s="15" customFormat="1" ht="26.25" customHeight="1" x14ac:dyDescent="0.2">
      <c r="A234" s="87"/>
      <c r="B234" s="585"/>
      <c r="C234" s="585"/>
      <c r="D234" s="565" t="s">
        <v>270</v>
      </c>
      <c r="E234" s="565"/>
      <c r="F234" s="201"/>
      <c r="G234" s="39" t="s">
        <v>278</v>
      </c>
      <c r="H234" s="87"/>
      <c r="I234" s="278"/>
      <c r="J234" s="278"/>
      <c r="K234" s="282"/>
      <c r="L234" s="282"/>
      <c r="M234" s="282"/>
      <c r="N234" s="282"/>
      <c r="O234" s="282"/>
      <c r="P234" s="282"/>
      <c r="Q234" s="282"/>
    </row>
    <row r="235" spans="1:17" s="15" customFormat="1" ht="26.25" customHeight="1" x14ac:dyDescent="0.2">
      <c r="A235" s="87"/>
      <c r="B235" s="585"/>
      <c r="C235" s="585"/>
      <c r="D235" s="565" t="s">
        <v>271</v>
      </c>
      <c r="E235" s="565"/>
      <c r="F235" s="201"/>
      <c r="G235" s="39" t="s">
        <v>278</v>
      </c>
      <c r="H235" s="87"/>
      <c r="I235" s="278"/>
      <c r="J235" s="278"/>
      <c r="K235" s="282"/>
      <c r="L235" s="282"/>
      <c r="M235" s="282"/>
      <c r="N235" s="282"/>
      <c r="O235" s="282"/>
      <c r="P235" s="282"/>
      <c r="Q235" s="282"/>
    </row>
    <row r="236" spans="1:17" s="15" customFormat="1" ht="26.25" customHeight="1" x14ac:dyDescent="0.2">
      <c r="A236" s="87"/>
      <c r="B236" s="585"/>
      <c r="C236" s="585"/>
      <c r="D236" s="565" t="s">
        <v>272</v>
      </c>
      <c r="E236" s="565"/>
      <c r="F236" s="201"/>
      <c r="G236" s="39" t="s">
        <v>278</v>
      </c>
      <c r="H236" s="87"/>
      <c r="I236" s="278"/>
      <c r="J236" s="278"/>
      <c r="K236" s="282"/>
      <c r="L236" s="282"/>
      <c r="M236" s="282"/>
      <c r="N236" s="282"/>
      <c r="O236" s="282"/>
      <c r="P236" s="282"/>
      <c r="Q236" s="282"/>
    </row>
    <row r="237" spans="1:17" s="15" customFormat="1" ht="26.25" customHeight="1" x14ac:dyDescent="0.2">
      <c r="A237" s="87"/>
      <c r="B237" s="585"/>
      <c r="C237" s="565" t="s">
        <v>229</v>
      </c>
      <c r="D237" s="565"/>
      <c r="E237" s="565"/>
      <c r="F237" s="201"/>
      <c r="G237" s="39" t="s">
        <v>284</v>
      </c>
      <c r="H237" s="87"/>
      <c r="I237" s="284"/>
      <c r="J237" s="264"/>
      <c r="K237" s="282"/>
      <c r="L237" s="282"/>
      <c r="M237" s="282"/>
      <c r="N237" s="282"/>
      <c r="O237" s="282"/>
      <c r="P237" s="282"/>
      <c r="Q237" s="282"/>
    </row>
    <row r="238" spans="1:17" s="15" customFormat="1" ht="26.25" customHeight="1" x14ac:dyDescent="0.2">
      <c r="A238" s="87"/>
      <c r="B238" s="585"/>
      <c r="C238" s="565" t="s">
        <v>274</v>
      </c>
      <c r="D238" s="565"/>
      <c r="E238" s="565"/>
      <c r="F238" s="201"/>
      <c r="G238" s="39" t="s">
        <v>284</v>
      </c>
      <c r="H238" s="87"/>
      <c r="I238" s="285"/>
      <c r="J238" s="285"/>
      <c r="K238" s="282"/>
      <c r="L238" s="282"/>
      <c r="M238" s="282"/>
      <c r="N238" s="282"/>
      <c r="O238" s="282"/>
      <c r="P238" s="282"/>
      <c r="Q238" s="282"/>
    </row>
    <row r="239" spans="1:17" s="15" customFormat="1" ht="26.25" customHeight="1" x14ac:dyDescent="0.2">
      <c r="A239" s="87"/>
      <c r="B239" s="565" t="s">
        <v>390</v>
      </c>
      <c r="C239" s="565"/>
      <c r="D239" s="565"/>
      <c r="E239" s="565"/>
      <c r="F239" s="201"/>
      <c r="G239" s="39" t="s">
        <v>428</v>
      </c>
      <c r="H239" s="87"/>
      <c r="I239" s="439"/>
      <c r="J239" s="439"/>
      <c r="K239" s="439"/>
      <c r="L239" s="439"/>
      <c r="M239" s="439"/>
      <c r="N239" s="439"/>
      <c r="O239" s="439"/>
      <c r="P239" s="282"/>
      <c r="Q239" s="282"/>
    </row>
    <row r="240" spans="1:17" s="15" customFormat="1" ht="26.25" customHeight="1" x14ac:dyDescent="0.2">
      <c r="A240" s="87"/>
      <c r="B240" s="87"/>
      <c r="C240" s="87"/>
      <c r="D240" s="87"/>
      <c r="E240" s="87"/>
      <c r="F240" s="205"/>
      <c r="G240" s="443"/>
      <c r="H240" s="87"/>
      <c r="I240" s="278"/>
      <c r="J240" s="278"/>
      <c r="K240" s="282"/>
      <c r="L240" s="282"/>
      <c r="M240" s="282"/>
      <c r="N240" s="282"/>
      <c r="O240" s="282"/>
      <c r="P240" s="282"/>
      <c r="Q240" s="282"/>
    </row>
    <row r="241" spans="1:17" s="15" customFormat="1" ht="26.25" customHeight="1" x14ac:dyDescent="0.2">
      <c r="A241" s="87"/>
      <c r="B241" s="585" t="s">
        <v>435</v>
      </c>
      <c r="C241" s="585" t="s">
        <v>70</v>
      </c>
      <c r="D241" s="565" t="s">
        <v>18</v>
      </c>
      <c r="E241" s="565"/>
      <c r="F241" s="201"/>
      <c r="G241" s="39" t="s">
        <v>71</v>
      </c>
      <c r="H241" s="87"/>
      <c r="I241" s="439"/>
      <c r="J241" s="439"/>
      <c r="K241" s="439"/>
      <c r="L241" s="439"/>
      <c r="M241" s="439"/>
      <c r="N241" s="439"/>
      <c r="O241" s="439"/>
      <c r="P241" s="439"/>
      <c r="Q241" s="282"/>
    </row>
    <row r="242" spans="1:17" s="15" customFormat="1" ht="26.25" customHeight="1" x14ac:dyDescent="0.2">
      <c r="A242" s="87"/>
      <c r="B242" s="585"/>
      <c r="C242" s="585"/>
      <c r="D242" s="565" t="s">
        <v>19</v>
      </c>
      <c r="E242" s="565"/>
      <c r="F242" s="201"/>
      <c r="G242" s="39" t="s">
        <v>71</v>
      </c>
      <c r="H242" s="87"/>
      <c r="I242" s="439"/>
      <c r="J242" s="439"/>
      <c r="K242" s="439"/>
      <c r="L242" s="439"/>
      <c r="M242" s="439"/>
      <c r="N242" s="439"/>
      <c r="O242" s="439"/>
      <c r="P242" s="439"/>
      <c r="Q242" s="282"/>
    </row>
    <row r="243" spans="1:17" s="15" customFormat="1" ht="26.25" customHeight="1" x14ac:dyDescent="0.2">
      <c r="A243" s="87"/>
      <c r="B243" s="585"/>
      <c r="C243" s="585"/>
      <c r="D243" s="565" t="s">
        <v>20</v>
      </c>
      <c r="E243" s="565"/>
      <c r="F243" s="201"/>
      <c r="G243" s="39" t="s">
        <v>71</v>
      </c>
      <c r="H243" s="87"/>
      <c r="I243" s="439"/>
      <c r="J243" s="439"/>
      <c r="K243" s="439"/>
      <c r="L243" s="439"/>
      <c r="M243" s="439"/>
      <c r="N243" s="439"/>
      <c r="O243" s="439"/>
      <c r="P243" s="439"/>
      <c r="Q243" s="282"/>
    </row>
    <row r="244" spans="1:17" s="15" customFormat="1" ht="26.25" customHeight="1" x14ac:dyDescent="0.2">
      <c r="A244" s="87"/>
      <c r="B244" s="585"/>
      <c r="C244" s="565" t="s">
        <v>72</v>
      </c>
      <c r="D244" s="565"/>
      <c r="E244" s="565"/>
      <c r="F244" s="201"/>
      <c r="G244" s="39" t="s">
        <v>288</v>
      </c>
      <c r="H244" s="87"/>
      <c r="I244" s="439"/>
      <c r="J244" s="439"/>
      <c r="K244" s="439"/>
      <c r="L244" s="439"/>
      <c r="M244" s="439"/>
      <c r="N244" s="439"/>
      <c r="O244" s="439"/>
      <c r="P244" s="439"/>
      <c r="Q244" s="282"/>
    </row>
    <row r="245" spans="1:17" s="15" customFormat="1" ht="26.25" customHeight="1" x14ac:dyDescent="0.2">
      <c r="A245" s="87"/>
      <c r="B245" s="585"/>
      <c r="C245" s="565" t="s">
        <v>171</v>
      </c>
      <c r="D245" s="565"/>
      <c r="E245" s="565"/>
      <c r="F245" s="201"/>
      <c r="G245" s="39" t="s">
        <v>290</v>
      </c>
      <c r="H245" s="87"/>
      <c r="I245" s="439"/>
      <c r="J245" s="439"/>
      <c r="K245" s="439"/>
      <c r="L245" s="439"/>
      <c r="M245" s="439"/>
      <c r="N245" s="439"/>
      <c r="O245" s="439"/>
      <c r="P245" s="439"/>
      <c r="Q245" s="282"/>
    </row>
    <row r="246" spans="1:17" s="15" customFormat="1" ht="26.25" customHeight="1" x14ac:dyDescent="0.2">
      <c r="A246" s="87"/>
      <c r="B246" s="585"/>
      <c r="C246" s="565" t="s">
        <v>172</v>
      </c>
      <c r="D246" s="565"/>
      <c r="E246" s="565"/>
      <c r="F246" s="201"/>
      <c r="G246" s="39" t="s">
        <v>290</v>
      </c>
      <c r="H246" s="87"/>
      <c r="I246" s="439"/>
      <c r="J246" s="439"/>
      <c r="K246" s="439"/>
      <c r="L246" s="439"/>
      <c r="M246" s="439"/>
      <c r="N246" s="439"/>
      <c r="O246" s="439"/>
      <c r="P246" s="439"/>
      <c r="Q246" s="282"/>
    </row>
    <row r="247" spans="1:17" s="15" customFormat="1" ht="26.25" customHeight="1" x14ac:dyDescent="0.2">
      <c r="A247" s="87"/>
      <c r="B247" s="585"/>
      <c r="C247" s="565" t="s">
        <v>13</v>
      </c>
      <c r="D247" s="565"/>
      <c r="E247" s="565"/>
      <c r="F247" s="201"/>
      <c r="G247" s="39" t="s">
        <v>451</v>
      </c>
      <c r="H247" s="87"/>
      <c r="I247" s="439"/>
      <c r="J247" s="439"/>
      <c r="K247" s="439"/>
      <c r="L247" s="439"/>
      <c r="M247" s="439"/>
      <c r="N247" s="439"/>
      <c r="O247" s="439"/>
      <c r="P247" s="439"/>
      <c r="Q247" s="282"/>
    </row>
    <row r="248" spans="1:17" s="15" customFormat="1" ht="26.25" customHeight="1" x14ac:dyDescent="0.2">
      <c r="A248" s="87"/>
      <c r="B248" s="585"/>
      <c r="C248" s="565" t="s">
        <v>259</v>
      </c>
      <c r="D248" s="565"/>
      <c r="E248" s="565"/>
      <c r="F248" s="201"/>
      <c r="G248" s="39" t="s">
        <v>451</v>
      </c>
      <c r="H248" s="87"/>
      <c r="I248" s="439"/>
      <c r="J248" s="439"/>
      <c r="K248" s="439"/>
      <c r="L248" s="439"/>
      <c r="M248" s="439"/>
      <c r="N248" s="439"/>
      <c r="O248" s="439"/>
      <c r="P248" s="439"/>
      <c r="Q248" s="282"/>
    </row>
    <row r="249" spans="1:17" s="15" customFormat="1" ht="26.25" customHeight="1" x14ac:dyDescent="0.2">
      <c r="A249" s="87"/>
      <c r="B249" s="87"/>
      <c r="C249" s="87"/>
      <c r="D249" s="87"/>
      <c r="E249" s="87"/>
      <c r="F249" s="205"/>
      <c r="G249" s="443"/>
      <c r="H249" s="87"/>
      <c r="I249" s="439"/>
      <c r="J249" s="439"/>
      <c r="K249" s="282"/>
      <c r="L249" s="282"/>
      <c r="M249" s="282"/>
      <c r="N249" s="282"/>
      <c r="O249" s="282"/>
      <c r="P249" s="282"/>
      <c r="Q249" s="282"/>
    </row>
    <row r="250" spans="1:17" s="15" customFormat="1" ht="26.25" customHeight="1" x14ac:dyDescent="0.2">
      <c r="A250" s="87"/>
      <c r="B250" s="565" t="s">
        <v>262</v>
      </c>
      <c r="C250" s="565"/>
      <c r="D250" s="565"/>
      <c r="E250" s="565"/>
      <c r="F250" s="460">
        <v>0.216</v>
      </c>
      <c r="G250" s="39" t="s">
        <v>451</v>
      </c>
      <c r="H250" s="87"/>
      <c r="I250" s="439"/>
      <c r="J250" s="439"/>
      <c r="K250" s="439"/>
      <c r="L250" s="439"/>
      <c r="M250" s="439"/>
      <c r="N250" s="439"/>
      <c r="O250" s="439"/>
      <c r="P250" s="439"/>
      <c r="Q250" s="282"/>
    </row>
    <row r="251" spans="1:17" s="15" customFormat="1" ht="26.25" customHeight="1" x14ac:dyDescent="0.2">
      <c r="A251" s="87"/>
      <c r="B251" s="87"/>
      <c r="C251" s="87"/>
      <c r="D251" s="87"/>
      <c r="E251" s="87"/>
      <c r="F251" s="87"/>
      <c r="G251" s="443"/>
      <c r="H251" s="87"/>
      <c r="I251" s="278"/>
      <c r="J251" s="278"/>
      <c r="K251" s="282"/>
      <c r="L251" s="282"/>
      <c r="M251" s="282"/>
      <c r="N251" s="282"/>
      <c r="O251" s="282"/>
      <c r="P251" s="282"/>
      <c r="Q251" s="282"/>
    </row>
    <row r="252" spans="1:17" s="36" customFormat="1" ht="26.25" customHeight="1" x14ac:dyDescent="0.2">
      <c r="A252" s="87"/>
      <c r="B252" s="565" t="s">
        <v>260</v>
      </c>
      <c r="C252" s="565"/>
      <c r="D252" s="565"/>
      <c r="E252" s="565"/>
      <c r="F252" s="201"/>
      <c r="G252" s="39" t="s">
        <v>451</v>
      </c>
      <c r="H252" s="87"/>
      <c r="I252" s="439"/>
      <c r="J252" s="439"/>
      <c r="K252" s="439"/>
      <c r="L252" s="439"/>
      <c r="M252" s="439"/>
      <c r="N252" s="439"/>
      <c r="O252" s="439"/>
      <c r="P252" s="439"/>
      <c r="Q252" s="281"/>
    </row>
    <row r="253" spans="1:17" s="36" customFormat="1" ht="26.25" customHeight="1" x14ac:dyDescent="0.2">
      <c r="A253" s="87"/>
      <c r="B253" s="87"/>
      <c r="C253" s="87"/>
      <c r="D253" s="87"/>
      <c r="E253" s="87"/>
      <c r="F253" s="87"/>
      <c r="G253" s="443"/>
      <c r="H253" s="87"/>
      <c r="I253" s="167"/>
      <c r="J253" s="167"/>
      <c r="K253" s="168"/>
      <c r="L253" s="168"/>
      <c r="M253" s="168"/>
      <c r="N253" s="168"/>
      <c r="O253" s="168"/>
      <c r="P253" s="168"/>
      <c r="Q253" s="281"/>
    </row>
    <row r="254" spans="1:17" s="36" customFormat="1" ht="26.25" customHeight="1" x14ac:dyDescent="0.2">
      <c r="A254" s="87"/>
      <c r="B254" s="565" t="s">
        <v>261</v>
      </c>
      <c r="C254" s="565"/>
      <c r="D254" s="565"/>
      <c r="E254" s="565"/>
      <c r="F254" s="602"/>
      <c r="G254" s="598" t="s">
        <v>291</v>
      </c>
      <c r="H254" s="87"/>
      <c r="I254" s="439"/>
      <c r="J254" s="439"/>
      <c r="K254" s="439"/>
      <c r="L254" s="439"/>
      <c r="M254" s="439"/>
      <c r="N254" s="439"/>
      <c r="O254" s="439"/>
      <c r="P254" s="439"/>
      <c r="Q254" s="281"/>
    </row>
    <row r="255" spans="1:17" s="36" customFormat="1" ht="26.25" customHeight="1" x14ac:dyDescent="0.2">
      <c r="A255" s="87"/>
      <c r="B255" s="565"/>
      <c r="C255" s="565"/>
      <c r="D255" s="565"/>
      <c r="E255" s="565"/>
      <c r="F255" s="603"/>
      <c r="G255" s="598"/>
      <c r="H255" s="87"/>
      <c r="I255" s="439"/>
      <c r="J255" s="439"/>
      <c r="K255" s="439"/>
      <c r="L255" s="439"/>
      <c r="M255" s="439"/>
      <c r="N255" s="439"/>
      <c r="O255" s="439"/>
      <c r="P255" s="439"/>
      <c r="Q255" s="281"/>
    </row>
    <row r="256" spans="1:17" s="35" customFormat="1" ht="26.25" customHeight="1" x14ac:dyDescent="0.2">
      <c r="A256" s="112"/>
      <c r="B256" s="36"/>
      <c r="C256" s="36"/>
      <c r="D256" s="36"/>
      <c r="E256" s="36"/>
      <c r="F256" s="217"/>
      <c r="G256" s="38"/>
      <c r="H256" s="87"/>
      <c r="I256" s="273"/>
      <c r="J256" s="273"/>
      <c r="K256" s="286"/>
      <c r="L256" s="286"/>
      <c r="M256" s="286"/>
      <c r="N256" s="286"/>
      <c r="O256" s="286"/>
      <c r="P256" s="286"/>
      <c r="Q256" s="286"/>
    </row>
    <row r="257" spans="1:17" s="35" customFormat="1" ht="26.25" customHeight="1" x14ac:dyDescent="0.2">
      <c r="A257" s="112"/>
      <c r="B257" s="36"/>
      <c r="C257" s="36"/>
      <c r="D257" s="36"/>
      <c r="E257" s="36"/>
      <c r="F257" s="217"/>
      <c r="G257" s="38"/>
      <c r="H257" s="87"/>
      <c r="I257" s="273"/>
      <c r="J257" s="273"/>
      <c r="K257" s="286"/>
      <c r="L257" s="286"/>
      <c r="M257" s="286"/>
      <c r="N257" s="286"/>
      <c r="O257" s="286"/>
      <c r="P257" s="286"/>
      <c r="Q257" s="286"/>
    </row>
    <row r="258" spans="1:17" s="36" customFormat="1" ht="26.25" customHeight="1" x14ac:dyDescent="0.2">
      <c r="A258" s="87"/>
      <c r="B258" s="34" t="s">
        <v>143</v>
      </c>
      <c r="C258" s="35"/>
      <c r="D258" s="35"/>
      <c r="E258" s="35"/>
      <c r="F258" s="74"/>
      <c r="G258" s="38"/>
      <c r="H258" s="87"/>
      <c r="I258" s="278"/>
      <c r="J258" s="278"/>
      <c r="K258" s="281"/>
      <c r="L258" s="281"/>
      <c r="M258" s="281"/>
      <c r="N258" s="281"/>
      <c r="O258" s="281"/>
      <c r="P258" s="281"/>
      <c r="Q258" s="281"/>
    </row>
    <row r="259" spans="1:17" s="15" customFormat="1" ht="26.25" customHeight="1" x14ac:dyDescent="0.2">
      <c r="A259" s="87"/>
      <c r="B259" s="36"/>
      <c r="C259" s="36"/>
      <c r="D259" s="36"/>
      <c r="E259" s="36"/>
      <c r="F259" s="217"/>
      <c r="G259" s="38"/>
      <c r="H259" s="87"/>
      <c r="I259" s="278"/>
      <c r="J259" s="278"/>
      <c r="K259" s="282"/>
      <c r="L259" s="282"/>
      <c r="M259" s="282"/>
      <c r="N259" s="282"/>
      <c r="O259" s="282"/>
      <c r="P259" s="282"/>
      <c r="Q259" s="282"/>
    </row>
    <row r="260" spans="1:17" s="15" customFormat="1" ht="26.25" customHeight="1" x14ac:dyDescent="0.2">
      <c r="A260" s="87"/>
      <c r="B260" s="565" t="s">
        <v>449</v>
      </c>
      <c r="C260" s="565"/>
      <c r="D260" s="565"/>
      <c r="E260" s="565"/>
      <c r="F260" s="201"/>
      <c r="G260" s="39" t="s">
        <v>86</v>
      </c>
      <c r="H260" s="87"/>
      <c r="I260" s="278"/>
      <c r="J260" s="278"/>
      <c r="K260" s="278"/>
      <c r="L260" s="278"/>
      <c r="M260" s="278"/>
      <c r="N260" s="278"/>
      <c r="O260" s="278"/>
      <c r="P260" s="278"/>
      <c r="Q260" s="282"/>
    </row>
    <row r="261" spans="1:17" s="15" customFormat="1" ht="26.25" customHeight="1" x14ac:dyDescent="0.2">
      <c r="A261" s="87"/>
      <c r="B261" s="565" t="s">
        <v>438</v>
      </c>
      <c r="C261" s="565"/>
      <c r="D261" s="565"/>
      <c r="E261" s="565"/>
      <c r="F261" s="201"/>
      <c r="G261" s="39" t="s">
        <v>86</v>
      </c>
      <c r="H261" s="87"/>
      <c r="I261" s="439"/>
      <c r="J261" s="439"/>
      <c r="K261" s="439"/>
      <c r="L261" s="439"/>
      <c r="M261" s="439"/>
      <c r="N261" s="439"/>
      <c r="O261" s="439"/>
      <c r="P261" s="439"/>
      <c r="Q261" s="282"/>
    </row>
    <row r="262" spans="1:17" s="15" customFormat="1" ht="26.25" customHeight="1" x14ac:dyDescent="0.2">
      <c r="A262" s="87"/>
      <c r="B262" s="565" t="s">
        <v>474</v>
      </c>
      <c r="C262" s="565"/>
      <c r="D262" s="565"/>
      <c r="E262" s="565"/>
      <c r="F262" s="201"/>
      <c r="G262" s="39" t="s">
        <v>86</v>
      </c>
      <c r="H262" s="87"/>
      <c r="I262" s="278"/>
      <c r="J262" s="278"/>
      <c r="K262" s="278"/>
      <c r="L262" s="278"/>
      <c r="M262" s="278"/>
      <c r="N262" s="278"/>
      <c r="O262" s="278"/>
      <c r="P262" s="278"/>
      <c r="Q262" s="282"/>
    </row>
    <row r="263" spans="1:17" s="15" customFormat="1" ht="26.25" customHeight="1" x14ac:dyDescent="0.2">
      <c r="A263" s="87"/>
      <c r="B263" s="565" t="s">
        <v>475</v>
      </c>
      <c r="C263" s="565"/>
      <c r="D263" s="565"/>
      <c r="E263" s="565"/>
      <c r="F263" s="201"/>
      <c r="G263" s="39" t="s">
        <v>86</v>
      </c>
      <c r="H263" s="87"/>
      <c r="I263" s="278"/>
      <c r="J263" s="278"/>
      <c r="K263" s="278"/>
      <c r="L263" s="278"/>
      <c r="M263" s="278"/>
      <c r="N263" s="278"/>
      <c r="O263" s="278"/>
      <c r="P263" s="278"/>
      <c r="Q263" s="282"/>
    </row>
    <row r="264" spans="1:17" s="87" customFormat="1" ht="26.25" customHeight="1" x14ac:dyDescent="0.2">
      <c r="B264" s="565"/>
      <c r="C264" s="565"/>
      <c r="D264" s="565"/>
      <c r="E264" s="565"/>
      <c r="F264" s="201"/>
      <c r="G264" s="39" t="s">
        <v>86</v>
      </c>
      <c r="I264" s="278"/>
      <c r="J264" s="278"/>
      <c r="K264" s="278"/>
      <c r="L264" s="278"/>
      <c r="M264" s="278"/>
      <c r="N264" s="278"/>
      <c r="O264" s="278"/>
      <c r="P264" s="278"/>
      <c r="Q264" s="278"/>
    </row>
    <row r="265" spans="1:17" s="87" customFormat="1" ht="26.25" customHeight="1" x14ac:dyDescent="0.2">
      <c r="B265" s="565"/>
      <c r="C265" s="565"/>
      <c r="D265" s="565"/>
      <c r="E265" s="565"/>
      <c r="F265" s="287"/>
      <c r="G265" s="39" t="s">
        <v>86</v>
      </c>
      <c r="I265" s="278"/>
      <c r="J265" s="278"/>
      <c r="K265" s="278"/>
      <c r="L265" s="278"/>
      <c r="M265" s="278"/>
      <c r="N265" s="278"/>
      <c r="O265" s="278"/>
      <c r="P265" s="278"/>
      <c r="Q265" s="278"/>
    </row>
    <row r="266" spans="1:17" s="87" customFormat="1" ht="26.25" customHeight="1" x14ac:dyDescent="0.2">
      <c r="B266" s="565" t="s">
        <v>146</v>
      </c>
      <c r="C266" s="565"/>
      <c r="D266" s="565"/>
      <c r="E266" s="565"/>
      <c r="F266" s="171">
        <f>SUM(F260:F265)</f>
        <v>0</v>
      </c>
      <c r="G266" s="39" t="s">
        <v>86</v>
      </c>
      <c r="I266" s="278"/>
      <c r="J266" s="278"/>
      <c r="K266" s="278"/>
      <c r="L266" s="278"/>
      <c r="M266" s="278"/>
      <c r="N266" s="278"/>
      <c r="O266" s="278"/>
      <c r="P266" s="278"/>
      <c r="Q266" s="278"/>
    </row>
    <row r="267" spans="1:17" s="87" customFormat="1" ht="26.25" customHeight="1" x14ac:dyDescent="0.2">
      <c r="F267" s="135"/>
      <c r="G267" s="445"/>
      <c r="I267" s="278"/>
      <c r="J267" s="278"/>
      <c r="K267" s="278"/>
      <c r="L267" s="278"/>
      <c r="M267" s="278"/>
      <c r="N267" s="278"/>
      <c r="O267" s="278"/>
      <c r="P267" s="278"/>
      <c r="Q267" s="278"/>
    </row>
    <row r="268" spans="1:17" s="87" customFormat="1" ht="26.25" customHeight="1" x14ac:dyDescent="0.2">
      <c r="F268" s="135"/>
      <c r="G268" s="445"/>
      <c r="I268" s="278"/>
      <c r="J268" s="278"/>
      <c r="K268" s="278"/>
      <c r="L268" s="278"/>
      <c r="M268" s="278"/>
      <c r="N268" s="278"/>
      <c r="O268" s="278"/>
      <c r="P268" s="278"/>
      <c r="Q268" s="278"/>
    </row>
    <row r="269" spans="1:17" s="87" customFormat="1" ht="26.25" customHeight="1" x14ac:dyDescent="0.2">
      <c r="F269" s="135"/>
      <c r="G269" s="445"/>
      <c r="I269" s="278"/>
      <c r="J269" s="278"/>
      <c r="K269" s="278"/>
      <c r="L269" s="278"/>
      <c r="M269" s="278"/>
      <c r="N269" s="278"/>
      <c r="O269" s="278"/>
      <c r="P269" s="278"/>
      <c r="Q269" s="278"/>
    </row>
    <row r="270" spans="1:17" s="87" customFormat="1" ht="26.25" customHeight="1" x14ac:dyDescent="0.2">
      <c r="F270" s="135"/>
      <c r="G270" s="445"/>
      <c r="I270" s="278"/>
      <c r="J270" s="278"/>
      <c r="K270" s="278"/>
      <c r="L270" s="278"/>
      <c r="M270" s="278"/>
      <c r="N270" s="278"/>
      <c r="O270" s="278"/>
      <c r="P270" s="278"/>
      <c r="Q270" s="278"/>
    </row>
    <row r="271" spans="1:17" s="87" customFormat="1" ht="26.25" customHeight="1" x14ac:dyDescent="0.2">
      <c r="F271" s="135"/>
      <c r="G271" s="445"/>
      <c r="I271" s="278"/>
      <c r="J271" s="278"/>
      <c r="K271" s="278"/>
      <c r="L271" s="278"/>
      <c r="M271" s="278"/>
      <c r="N271" s="278"/>
      <c r="O271" s="278"/>
      <c r="P271" s="278"/>
      <c r="Q271" s="278"/>
    </row>
    <row r="272" spans="1:17" s="87" customFormat="1" ht="26.25" customHeight="1" x14ac:dyDescent="0.2">
      <c r="F272" s="135"/>
      <c r="G272" s="445"/>
      <c r="I272" s="278"/>
      <c r="J272" s="278"/>
      <c r="K272" s="278"/>
      <c r="L272" s="278"/>
      <c r="M272" s="278"/>
      <c r="N272" s="278"/>
      <c r="O272" s="278"/>
      <c r="P272" s="278"/>
      <c r="Q272" s="278"/>
    </row>
    <row r="273" spans="6:17" s="87" customFormat="1" ht="26.25" customHeight="1" x14ac:dyDescent="0.2">
      <c r="F273" s="135"/>
      <c r="G273" s="445"/>
      <c r="I273" s="278"/>
      <c r="J273" s="278"/>
      <c r="K273" s="278"/>
      <c r="L273" s="278"/>
      <c r="M273" s="278"/>
      <c r="N273" s="278"/>
      <c r="O273" s="278"/>
      <c r="P273" s="278"/>
      <c r="Q273" s="278"/>
    </row>
    <row r="274" spans="6:17" s="87" customFormat="1" ht="26.25" customHeight="1" x14ac:dyDescent="0.2">
      <c r="F274" s="135"/>
      <c r="G274" s="445"/>
      <c r="I274" s="278"/>
      <c r="J274" s="278"/>
      <c r="K274" s="278"/>
      <c r="L274" s="278"/>
      <c r="M274" s="278"/>
      <c r="N274" s="278"/>
      <c r="O274" s="278"/>
      <c r="P274" s="278"/>
      <c r="Q274" s="278"/>
    </row>
    <row r="275" spans="6:17" s="87" customFormat="1" ht="26.25" customHeight="1" x14ac:dyDescent="0.2">
      <c r="F275" s="135"/>
      <c r="G275" s="445"/>
      <c r="I275" s="278"/>
      <c r="J275" s="278"/>
      <c r="K275" s="278"/>
      <c r="L275" s="278"/>
      <c r="M275" s="278"/>
      <c r="N275" s="278"/>
      <c r="O275" s="278"/>
      <c r="P275" s="278"/>
      <c r="Q275" s="278"/>
    </row>
    <row r="276" spans="6:17" s="87" customFormat="1" ht="26.25" customHeight="1" x14ac:dyDescent="0.2">
      <c r="F276" s="135"/>
      <c r="G276" s="445"/>
      <c r="I276" s="278"/>
      <c r="J276" s="278"/>
      <c r="K276" s="278"/>
      <c r="L276" s="278"/>
      <c r="M276" s="278"/>
      <c r="N276" s="278"/>
      <c r="O276" s="278"/>
      <c r="P276" s="278"/>
      <c r="Q276" s="278"/>
    </row>
    <row r="277" spans="6:17" s="87" customFormat="1" ht="26.25" customHeight="1" x14ac:dyDescent="0.2">
      <c r="F277" s="135"/>
      <c r="G277" s="445"/>
      <c r="I277" s="278"/>
      <c r="J277" s="278"/>
      <c r="K277" s="278"/>
      <c r="L277" s="278"/>
      <c r="M277" s="278"/>
      <c r="N277" s="278"/>
      <c r="O277" s="278"/>
      <c r="P277" s="278"/>
      <c r="Q277" s="278"/>
    </row>
    <row r="278" spans="6:17" s="87" customFormat="1" ht="26.25" customHeight="1" x14ac:dyDescent="0.2">
      <c r="F278" s="135"/>
      <c r="G278" s="445"/>
      <c r="I278" s="278"/>
      <c r="J278" s="278"/>
      <c r="K278" s="278"/>
      <c r="L278" s="278"/>
      <c r="M278" s="278"/>
      <c r="N278" s="278"/>
      <c r="O278" s="278"/>
      <c r="P278" s="278"/>
      <c r="Q278" s="278"/>
    </row>
    <row r="279" spans="6:17" s="87" customFormat="1" ht="26.25" customHeight="1" x14ac:dyDescent="0.2">
      <c r="F279" s="135"/>
      <c r="G279" s="445"/>
      <c r="I279" s="278"/>
      <c r="J279" s="278"/>
      <c r="K279" s="278"/>
      <c r="L279" s="278"/>
      <c r="M279" s="278"/>
      <c r="N279" s="278"/>
      <c r="O279" s="278"/>
      <c r="P279" s="278"/>
      <c r="Q279" s="278"/>
    </row>
    <row r="280" spans="6:17" s="87" customFormat="1" ht="26.25" customHeight="1" x14ac:dyDescent="0.2">
      <c r="F280" s="135"/>
      <c r="G280" s="445"/>
      <c r="I280" s="278"/>
      <c r="J280" s="278"/>
      <c r="K280" s="278"/>
      <c r="L280" s="278"/>
      <c r="M280" s="278"/>
      <c r="N280" s="278"/>
      <c r="O280" s="278"/>
      <c r="P280" s="278"/>
      <c r="Q280" s="278"/>
    </row>
    <row r="281" spans="6:17" s="87" customFormat="1" ht="26.25" customHeight="1" x14ac:dyDescent="0.2">
      <c r="F281" s="135"/>
      <c r="G281" s="445"/>
      <c r="I281" s="278"/>
      <c r="J281" s="278"/>
      <c r="K281" s="278"/>
      <c r="L281" s="278"/>
      <c r="M281" s="278"/>
      <c r="N281" s="278"/>
      <c r="O281" s="278"/>
      <c r="P281" s="278"/>
      <c r="Q281" s="278"/>
    </row>
    <row r="282" spans="6:17" s="87" customFormat="1" ht="26.25" customHeight="1" x14ac:dyDescent="0.2">
      <c r="F282" s="135"/>
      <c r="G282" s="445"/>
      <c r="I282" s="278"/>
      <c r="J282" s="278"/>
      <c r="K282" s="278"/>
      <c r="L282" s="278"/>
      <c r="M282" s="278"/>
      <c r="N282" s="278"/>
      <c r="O282" s="278"/>
      <c r="P282" s="278"/>
      <c r="Q282" s="278"/>
    </row>
    <row r="283" spans="6:17" s="87" customFormat="1" ht="26.25" customHeight="1" x14ac:dyDescent="0.2">
      <c r="F283" s="135"/>
      <c r="G283" s="445"/>
      <c r="I283" s="278"/>
      <c r="J283" s="278"/>
      <c r="K283" s="278"/>
      <c r="L283" s="278"/>
      <c r="M283" s="278"/>
      <c r="N283" s="278"/>
      <c r="O283" s="278"/>
      <c r="P283" s="278"/>
      <c r="Q283" s="278"/>
    </row>
    <row r="284" spans="6:17" s="87" customFormat="1" ht="26.25" customHeight="1" x14ac:dyDescent="0.2">
      <c r="F284" s="135"/>
      <c r="G284" s="445"/>
      <c r="I284" s="278"/>
      <c r="J284" s="278"/>
      <c r="K284" s="278"/>
      <c r="L284" s="278"/>
      <c r="M284" s="278"/>
      <c r="N284" s="278"/>
      <c r="O284" s="278"/>
      <c r="P284" s="278"/>
      <c r="Q284" s="278"/>
    </row>
    <row r="285" spans="6:17" s="87" customFormat="1" ht="26.25" customHeight="1" x14ac:dyDescent="0.2">
      <c r="F285" s="135"/>
      <c r="G285" s="445"/>
      <c r="I285" s="278"/>
      <c r="J285" s="278"/>
      <c r="K285" s="278"/>
      <c r="L285" s="278"/>
      <c r="M285" s="278"/>
      <c r="N285" s="278"/>
      <c r="O285" s="278"/>
      <c r="P285" s="278"/>
      <c r="Q285" s="278"/>
    </row>
    <row r="286" spans="6:17" s="87" customFormat="1" ht="26.25" customHeight="1" x14ac:dyDescent="0.2">
      <c r="F286" s="135"/>
      <c r="G286" s="445"/>
      <c r="I286" s="278"/>
      <c r="J286" s="278"/>
      <c r="K286" s="278"/>
      <c r="L286" s="278"/>
      <c r="M286" s="278"/>
      <c r="N286" s="278"/>
      <c r="O286" s="278"/>
      <c r="P286" s="278"/>
      <c r="Q286" s="278"/>
    </row>
    <row r="287" spans="6:17" s="87" customFormat="1" ht="26.25" customHeight="1" x14ac:dyDescent="0.2">
      <c r="F287" s="135"/>
      <c r="G287" s="445"/>
      <c r="I287" s="278"/>
      <c r="J287" s="278"/>
      <c r="K287" s="278"/>
      <c r="L287" s="278"/>
      <c r="M287" s="278"/>
      <c r="N287" s="278"/>
      <c r="O287" s="278"/>
      <c r="P287" s="278"/>
      <c r="Q287" s="278"/>
    </row>
    <row r="288" spans="6:17" s="87" customFormat="1" ht="26.25" customHeight="1" x14ac:dyDescent="0.2">
      <c r="F288" s="135"/>
      <c r="G288" s="445"/>
      <c r="I288" s="278"/>
      <c r="J288" s="278"/>
      <c r="K288" s="278"/>
      <c r="L288" s="278"/>
      <c r="M288" s="278"/>
      <c r="N288" s="278"/>
      <c r="O288" s="278"/>
      <c r="P288" s="278"/>
      <c r="Q288" s="278"/>
    </row>
    <row r="289" spans="2:29" s="87" customFormat="1" ht="26.25" customHeight="1" x14ac:dyDescent="0.2">
      <c r="F289" s="135"/>
      <c r="G289" s="445"/>
      <c r="I289" s="278"/>
      <c r="J289" s="278"/>
      <c r="K289" s="278"/>
      <c r="L289" s="278"/>
      <c r="M289" s="278"/>
      <c r="N289" s="278"/>
      <c r="O289" s="278"/>
      <c r="P289" s="278"/>
      <c r="Q289" s="278"/>
    </row>
    <row r="290" spans="2:29" s="87" customFormat="1" ht="26.25" customHeight="1" x14ac:dyDescent="0.2">
      <c r="F290" s="135"/>
      <c r="G290" s="445"/>
      <c r="I290" s="278"/>
      <c r="J290" s="278"/>
      <c r="K290" s="278"/>
      <c r="L290" s="278"/>
      <c r="M290" s="278"/>
      <c r="N290" s="278"/>
      <c r="O290" s="278"/>
      <c r="P290" s="278"/>
      <c r="Q290" s="278"/>
    </row>
    <row r="291" spans="2:29" s="87" customFormat="1" ht="26.25" customHeight="1" x14ac:dyDescent="0.2">
      <c r="F291" s="135"/>
      <c r="G291" s="445"/>
      <c r="I291" s="278"/>
      <c r="J291" s="278"/>
      <c r="K291" s="278"/>
      <c r="L291" s="278"/>
      <c r="M291" s="278"/>
      <c r="N291" s="278"/>
      <c r="O291" s="278"/>
      <c r="P291" s="278"/>
      <c r="Q291" s="278"/>
    </row>
    <row r="292" spans="2:29" s="87" customFormat="1" ht="26.25" customHeight="1" x14ac:dyDescent="0.2">
      <c r="F292" s="135"/>
      <c r="G292" s="445"/>
      <c r="I292" s="278"/>
      <c r="J292" s="278"/>
      <c r="K292" s="278"/>
      <c r="L292" s="278"/>
      <c r="M292" s="278"/>
      <c r="N292" s="278"/>
      <c r="O292" s="278"/>
      <c r="P292" s="278"/>
      <c r="Q292" s="278"/>
    </row>
    <row r="293" spans="2:29" s="87" customFormat="1" ht="26.25" customHeight="1" x14ac:dyDescent="0.2">
      <c r="F293" s="135"/>
      <c r="G293" s="445"/>
      <c r="I293" s="278"/>
      <c r="J293" s="278"/>
      <c r="K293" s="278"/>
      <c r="L293" s="278"/>
      <c r="M293" s="278"/>
      <c r="N293" s="278"/>
      <c r="O293" s="278"/>
      <c r="P293" s="278"/>
      <c r="Q293" s="278"/>
    </row>
    <row r="294" spans="2:29" s="87" customFormat="1" ht="26.25" customHeight="1" x14ac:dyDescent="0.2">
      <c r="F294" s="135"/>
      <c r="G294" s="445"/>
      <c r="I294" s="278"/>
      <c r="J294" s="278"/>
      <c r="K294" s="278"/>
      <c r="L294" s="278"/>
      <c r="M294" s="278"/>
      <c r="N294" s="278"/>
      <c r="O294" s="278"/>
      <c r="P294" s="278"/>
      <c r="Q294" s="278"/>
    </row>
    <row r="295" spans="2:29" s="87" customFormat="1" ht="26.25" customHeight="1" x14ac:dyDescent="0.2">
      <c r="F295" s="135"/>
      <c r="G295" s="445"/>
      <c r="I295" s="278"/>
      <c r="J295" s="278"/>
      <c r="K295" s="278"/>
      <c r="L295" s="278"/>
      <c r="M295" s="278"/>
      <c r="N295" s="278"/>
      <c r="O295" s="278"/>
      <c r="P295" s="278"/>
      <c r="Q295" s="278"/>
    </row>
    <row r="296" spans="2:29" s="87" customFormat="1" ht="26.25" customHeight="1" x14ac:dyDescent="0.2">
      <c r="F296" s="135"/>
      <c r="G296" s="445"/>
      <c r="I296" s="278"/>
      <c r="J296" s="278"/>
      <c r="K296" s="278"/>
      <c r="L296" s="278"/>
      <c r="M296" s="278"/>
      <c r="N296" s="278"/>
      <c r="O296" s="278"/>
      <c r="P296" s="278"/>
      <c r="Q296" s="278"/>
    </row>
    <row r="297" spans="2:29" s="87" customFormat="1" ht="26.25" customHeight="1" x14ac:dyDescent="0.2">
      <c r="F297" s="135"/>
      <c r="G297" s="445"/>
      <c r="I297" s="278"/>
      <c r="J297" s="278"/>
      <c r="K297" s="278"/>
      <c r="L297" s="278"/>
      <c r="M297" s="278"/>
      <c r="N297" s="278"/>
      <c r="O297" s="278"/>
      <c r="P297" s="278"/>
      <c r="Q297" s="278"/>
    </row>
    <row r="298" spans="2:29" s="87" customFormat="1" ht="26.25" customHeight="1" x14ac:dyDescent="0.2">
      <c r="F298" s="135"/>
      <c r="G298" s="445"/>
      <c r="I298" s="278"/>
      <c r="J298" s="278"/>
      <c r="K298" s="278"/>
      <c r="L298" s="278"/>
      <c r="M298" s="278"/>
      <c r="N298" s="278"/>
      <c r="O298" s="278"/>
      <c r="P298" s="278"/>
      <c r="Q298" s="278"/>
    </row>
    <row r="299" spans="2:29" s="87" customFormat="1" ht="26.25" customHeight="1" x14ac:dyDescent="0.2">
      <c r="F299" s="135"/>
      <c r="G299" s="445"/>
      <c r="I299" s="278"/>
      <c r="J299" s="278"/>
      <c r="K299" s="278"/>
      <c r="L299" s="278"/>
      <c r="M299" s="278"/>
      <c r="N299" s="278"/>
      <c r="O299" s="278"/>
      <c r="P299" s="278"/>
      <c r="Q299" s="278"/>
    </row>
    <row r="300" spans="2:29" s="87" customFormat="1" ht="26.25" customHeight="1" x14ac:dyDescent="0.2">
      <c r="F300" s="135"/>
      <c r="G300" s="445"/>
      <c r="I300" s="278"/>
      <c r="J300" s="278"/>
      <c r="K300" s="278"/>
      <c r="L300" s="278"/>
      <c r="M300" s="278"/>
      <c r="N300" s="278"/>
      <c r="O300" s="278"/>
      <c r="P300" s="278"/>
      <c r="Q300" s="278"/>
    </row>
    <row r="301" spans="2:29" s="87" customFormat="1" ht="26.25" customHeight="1" x14ac:dyDescent="0.2">
      <c r="F301" s="135"/>
      <c r="G301" s="445"/>
      <c r="I301" s="278"/>
      <c r="J301" s="278"/>
      <c r="K301" s="278"/>
      <c r="L301" s="278"/>
      <c r="M301" s="278"/>
      <c r="N301" s="278"/>
      <c r="O301" s="278"/>
      <c r="P301" s="278"/>
      <c r="Q301" s="278"/>
    </row>
    <row r="302" spans="2:29" s="87" customFormat="1" ht="26.25" customHeight="1" x14ac:dyDescent="0.2">
      <c r="F302" s="135"/>
      <c r="G302" s="445"/>
      <c r="I302" s="278"/>
      <c r="J302" s="278"/>
      <c r="K302" s="278"/>
      <c r="L302" s="278"/>
      <c r="M302" s="278"/>
      <c r="N302" s="278"/>
      <c r="O302" s="278"/>
      <c r="P302" s="278"/>
      <c r="Q302" s="278"/>
    </row>
    <row r="303" spans="2:29" s="87" customFormat="1" ht="26.25" customHeight="1" x14ac:dyDescent="0.2">
      <c r="F303" s="135"/>
      <c r="G303" s="445"/>
      <c r="I303" s="278"/>
      <c r="J303" s="278"/>
      <c r="K303" s="278"/>
      <c r="L303" s="278"/>
      <c r="M303" s="278"/>
      <c r="N303" s="278"/>
      <c r="O303" s="278"/>
      <c r="P303" s="278"/>
      <c r="Q303" s="278"/>
    </row>
    <row r="304" spans="2:29" s="82" customFormat="1" ht="26.25" customHeight="1" x14ac:dyDescent="0.2">
      <c r="B304" s="87"/>
      <c r="C304" s="87"/>
      <c r="D304" s="87"/>
      <c r="E304" s="87"/>
      <c r="F304" s="135"/>
      <c r="G304" s="445"/>
      <c r="I304" s="166"/>
      <c r="J304" s="166"/>
      <c r="K304" s="166"/>
      <c r="L304" s="166"/>
      <c r="M304" s="166"/>
      <c r="N304" s="166"/>
      <c r="O304" s="166"/>
      <c r="P304" s="271"/>
      <c r="Q304" s="271"/>
      <c r="R304" s="120"/>
      <c r="V304" s="120"/>
      <c r="W304" s="120"/>
      <c r="X304" s="120"/>
      <c r="AB304" s="120"/>
      <c r="AC304" s="120"/>
    </row>
    <row r="305" spans="2:29" s="82" customFormat="1" ht="26.25" customHeight="1" x14ac:dyDescent="0.2">
      <c r="F305" s="135"/>
      <c r="G305" s="117"/>
      <c r="I305" s="166"/>
      <c r="J305" s="166"/>
      <c r="K305" s="166"/>
      <c r="L305" s="166"/>
      <c r="M305" s="166"/>
      <c r="N305" s="166"/>
      <c r="O305" s="166"/>
      <c r="P305" s="271"/>
      <c r="Q305" s="271"/>
      <c r="R305" s="120"/>
      <c r="V305" s="120"/>
      <c r="W305" s="120"/>
      <c r="X305" s="120"/>
      <c r="AB305" s="120"/>
      <c r="AC305" s="120"/>
    </row>
    <row r="306" spans="2:29" s="82" customFormat="1" ht="26.25" customHeight="1" x14ac:dyDescent="0.2">
      <c r="F306" s="135"/>
      <c r="G306" s="117"/>
      <c r="I306" s="166"/>
      <c r="J306" s="166"/>
      <c r="K306" s="166"/>
      <c r="L306" s="166"/>
      <c r="M306" s="166"/>
      <c r="N306" s="166"/>
      <c r="O306" s="166"/>
      <c r="P306" s="271"/>
      <c r="Q306" s="271"/>
      <c r="R306" s="120"/>
      <c r="V306" s="120"/>
      <c r="W306" s="120"/>
      <c r="X306" s="120"/>
      <c r="AB306" s="120"/>
      <c r="AC306" s="120"/>
    </row>
    <row r="307" spans="2:29" ht="26.25" customHeight="1" x14ac:dyDescent="0.2">
      <c r="B307" s="82"/>
      <c r="C307" s="82"/>
      <c r="D307" s="82"/>
      <c r="E307" s="82"/>
      <c r="F307" s="135"/>
      <c r="G307" s="117"/>
    </row>
  </sheetData>
  <mergeCells count="80">
    <mergeCell ref="B4:G4"/>
    <mergeCell ref="B6:G6"/>
    <mergeCell ref="B8:G9"/>
    <mergeCell ref="D85:D100"/>
    <mergeCell ref="D117:D132"/>
    <mergeCell ref="B53:C132"/>
    <mergeCell ref="D101:D116"/>
    <mergeCell ref="D47:E47"/>
    <mergeCell ref="B48:E48"/>
    <mergeCell ref="B40:C47"/>
    <mergeCell ref="D53:D68"/>
    <mergeCell ref="D69:D84"/>
    <mergeCell ref="D45:E45"/>
    <mergeCell ref="D46:E46"/>
    <mergeCell ref="D209:D224"/>
    <mergeCell ref="B145:C224"/>
    <mergeCell ref="B2:G2"/>
    <mergeCell ref="D25:D29"/>
    <mergeCell ref="D30:D34"/>
    <mergeCell ref="B25:C34"/>
    <mergeCell ref="D40:D44"/>
    <mergeCell ref="C136:E136"/>
    <mergeCell ref="C137:E137"/>
    <mergeCell ref="C138:C142"/>
    <mergeCell ref="D193:D208"/>
    <mergeCell ref="D138:E138"/>
    <mergeCell ref="D139:E139"/>
    <mergeCell ref="D140:E140"/>
    <mergeCell ref="D145:D160"/>
    <mergeCell ref="D161:D176"/>
    <mergeCell ref="B265:E265"/>
    <mergeCell ref="B266:E266"/>
    <mergeCell ref="B250:E250"/>
    <mergeCell ref="B252:E252"/>
    <mergeCell ref="B260:E260"/>
    <mergeCell ref="B261:E261"/>
    <mergeCell ref="B262:E262"/>
    <mergeCell ref="B254:E255"/>
    <mergeCell ref="B263:E263"/>
    <mergeCell ref="B264:E264"/>
    <mergeCell ref="C245:E245"/>
    <mergeCell ref="C246:E246"/>
    <mergeCell ref="C247:E247"/>
    <mergeCell ref="C248:E248"/>
    <mergeCell ref="C241:C243"/>
    <mergeCell ref="D241:E241"/>
    <mergeCell ref="D242:E242"/>
    <mergeCell ref="D243:E243"/>
    <mergeCell ref="C237:E237"/>
    <mergeCell ref="B226:E226"/>
    <mergeCell ref="B228:B238"/>
    <mergeCell ref="C228:E228"/>
    <mergeCell ref="F254:F255"/>
    <mergeCell ref="C230:E230"/>
    <mergeCell ref="C231:E231"/>
    <mergeCell ref="C232:C236"/>
    <mergeCell ref="D232:E232"/>
    <mergeCell ref="D233:E233"/>
    <mergeCell ref="D234:E234"/>
    <mergeCell ref="D235:E235"/>
    <mergeCell ref="D236:E236"/>
    <mergeCell ref="B239:E239"/>
    <mergeCell ref="B241:B248"/>
    <mergeCell ref="C244:E244"/>
    <mergeCell ref="G254:G255"/>
    <mergeCell ref="B11:G11"/>
    <mergeCell ref="B14:G14"/>
    <mergeCell ref="B19:E19"/>
    <mergeCell ref="B20:E20"/>
    <mergeCell ref="B36:E36"/>
    <mergeCell ref="B38:E38"/>
    <mergeCell ref="C134:E134"/>
    <mergeCell ref="C135:E135"/>
    <mergeCell ref="D141:E141"/>
    <mergeCell ref="D142:E142"/>
    <mergeCell ref="C143:E143"/>
    <mergeCell ref="D177:D192"/>
    <mergeCell ref="B134:B143"/>
    <mergeCell ref="C238:E238"/>
    <mergeCell ref="C229:E229"/>
  </mergeCells>
  <phoneticPr fontId="3" type="noConversion"/>
  <pageMargins left="0.78740157480314965" right="0.39370078740157483" top="0.78740157480314965" bottom="0.78740157480314965" header="0.51181102362204722" footer="0.51181102362204722"/>
  <pageSetup paperSize="9" scale="60" fitToHeight="9" orientation="portrait" horizontalDpi="4294967293" verticalDpi="4294967293" r:id="rId1"/>
  <headerFooter alignWithMargins="0">
    <oddHeader>&amp;R&amp;P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N4200"/>
  <sheetViews>
    <sheetView view="pageBreakPreview" topLeftCell="A10" zoomScale="90" zoomScaleNormal="41" zoomScaleSheetLayoutView="90" workbookViewId="0">
      <selection activeCell="G26" sqref="G26"/>
    </sheetView>
  </sheetViews>
  <sheetFormatPr defaultRowHeight="26.25" customHeight="1" x14ac:dyDescent="0.2"/>
  <cols>
    <col min="1" max="1" width="4.85546875" style="87" customWidth="1"/>
    <col min="2" max="2" width="41.28515625" style="3" customWidth="1"/>
    <col min="3" max="3" width="42.28515625" style="3" bestFit="1" customWidth="1"/>
    <col min="4" max="4" width="30.85546875" style="79" customWidth="1"/>
    <col min="5" max="5" width="33.5703125" style="79" customWidth="1"/>
    <col min="6" max="6" width="19.42578125" style="3" customWidth="1"/>
    <col min="7" max="7" width="15.5703125" style="4" customWidth="1"/>
    <col min="8" max="8" width="16.28515625" style="5" customWidth="1"/>
    <col min="9" max="9" width="4.85546875" style="87" customWidth="1"/>
    <col min="10" max="10" width="12.28515625" style="87" customWidth="1"/>
    <col min="11" max="11" width="12.28515625" style="15" customWidth="1"/>
    <col min="12" max="12" width="14" style="15" bestFit="1" customWidth="1"/>
    <col min="13" max="36" width="10.140625" style="15" customWidth="1"/>
    <col min="37" max="37" width="9.140625" style="15"/>
    <col min="38" max="66" width="9.140625" style="87"/>
    <col min="67" max="150" width="9.140625" style="16"/>
    <col min="151" max="16384" width="9.140625" style="15"/>
  </cols>
  <sheetData>
    <row r="1" spans="1:66" s="87" customFormat="1" ht="26.25" customHeight="1" x14ac:dyDescent="0.2">
      <c r="B1" s="82"/>
      <c r="C1" s="82"/>
      <c r="D1" s="288"/>
      <c r="E1" s="288"/>
      <c r="F1" s="82"/>
      <c r="G1" s="93"/>
      <c r="H1" s="94"/>
    </row>
    <row r="2" spans="1:66" s="87" customFormat="1" ht="26.25" customHeight="1" x14ac:dyDescent="0.2">
      <c r="A2" s="82"/>
      <c r="C2" s="575" t="s">
        <v>401</v>
      </c>
      <c r="D2" s="575"/>
      <c r="E2" s="575"/>
      <c r="F2" s="575"/>
      <c r="G2" s="239"/>
      <c r="H2" s="239"/>
      <c r="I2" s="239"/>
    </row>
    <row r="3" spans="1:66" s="87" customFormat="1" ht="26.25" customHeight="1" x14ac:dyDescent="0.2">
      <c r="A3" s="82"/>
      <c r="B3" s="243"/>
      <c r="C3" s="243"/>
      <c r="D3" s="243"/>
      <c r="E3" s="243"/>
      <c r="F3" s="243"/>
      <c r="G3" s="243"/>
      <c r="H3" s="82"/>
    </row>
    <row r="4" spans="1:66" s="82" customFormat="1" ht="26.25" customHeight="1" x14ac:dyDescent="0.2">
      <c r="C4" s="578" t="s">
        <v>398</v>
      </c>
      <c r="D4" s="578"/>
      <c r="E4" s="578"/>
      <c r="F4" s="578"/>
      <c r="G4" s="170"/>
      <c r="H4" s="170"/>
      <c r="I4" s="233"/>
      <c r="J4" s="233"/>
    </row>
    <row r="5" spans="1:66" s="82" customFormat="1" ht="26.25" customHeight="1" x14ac:dyDescent="0.2">
      <c r="G5" s="235"/>
      <c r="H5" s="235"/>
    </row>
    <row r="6" spans="1:66" s="82" customFormat="1" ht="26.25" customHeight="1" x14ac:dyDescent="0.2">
      <c r="C6" s="579" t="s">
        <v>447</v>
      </c>
      <c r="D6" s="579"/>
      <c r="E6" s="579"/>
      <c r="F6" s="579"/>
      <c r="G6" s="170"/>
      <c r="H6" s="170"/>
      <c r="I6" s="234"/>
      <c r="J6" s="234"/>
    </row>
    <row r="7" spans="1:66" s="95" customFormat="1" ht="26.25" customHeight="1" x14ac:dyDescent="0.2">
      <c r="G7" s="235"/>
      <c r="H7" s="235"/>
      <c r="I7" s="125"/>
      <c r="J7" s="125"/>
    </row>
    <row r="8" spans="1:66" s="95" customFormat="1" ht="26.25" customHeight="1" x14ac:dyDescent="0.2">
      <c r="B8" s="82"/>
      <c r="J8" s="231"/>
    </row>
    <row r="9" spans="1:66" s="95" customFormat="1" ht="26.25" customHeight="1" x14ac:dyDescent="0.2">
      <c r="A9" s="87"/>
      <c r="C9" s="529" t="s">
        <v>448</v>
      </c>
      <c r="D9" s="529"/>
      <c r="E9" s="529"/>
      <c r="F9" s="529"/>
      <c r="G9" s="230"/>
      <c r="H9" s="230"/>
      <c r="I9" s="230"/>
      <c r="J9" s="224"/>
    </row>
    <row r="10" spans="1:66" s="95" customFormat="1" ht="26.25" customHeight="1" x14ac:dyDescent="0.2">
      <c r="A10" s="82"/>
      <c r="C10" s="529"/>
      <c r="D10" s="529"/>
      <c r="E10" s="529"/>
      <c r="F10" s="529"/>
      <c r="G10" s="230"/>
      <c r="H10" s="230"/>
      <c r="I10" s="230"/>
      <c r="J10" s="224"/>
    </row>
    <row r="11" spans="1:66" s="95" customFormat="1" ht="26.25" customHeight="1" x14ac:dyDescent="0.2">
      <c r="A11" s="82"/>
      <c r="B11" s="230"/>
      <c r="C11" s="230"/>
      <c r="D11" s="230"/>
      <c r="E11" s="230"/>
      <c r="F11" s="230"/>
      <c r="G11" s="82"/>
      <c r="H11" s="82"/>
    </row>
    <row r="12" spans="1:66" s="67" customFormat="1" ht="26.25" customHeight="1" x14ac:dyDescent="0.2">
      <c r="A12" s="83"/>
      <c r="G12" s="440"/>
      <c r="H12" s="440"/>
      <c r="I12" s="83"/>
      <c r="J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</row>
    <row r="13" spans="1:66" s="36" customFormat="1" ht="26.25" customHeight="1" x14ac:dyDescent="0.2">
      <c r="A13" s="87"/>
      <c r="B13" s="32"/>
      <c r="C13" s="32"/>
      <c r="D13" s="32"/>
      <c r="E13" s="32"/>
      <c r="F13" s="32"/>
      <c r="G13" s="32"/>
      <c r="H13" s="32"/>
      <c r="I13" s="87"/>
      <c r="J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</row>
    <row r="14" spans="1:66" s="36" customFormat="1" ht="26.25" customHeight="1" x14ac:dyDescent="0.2">
      <c r="A14" s="87"/>
      <c r="C14" s="614" t="s">
        <v>394</v>
      </c>
      <c r="D14" s="614"/>
      <c r="E14" s="614"/>
      <c r="F14" s="614"/>
      <c r="I14" s="87"/>
      <c r="J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</row>
    <row r="15" spans="1:66" s="36" customFormat="1" ht="26.25" customHeight="1" x14ac:dyDescent="0.2">
      <c r="A15" s="87"/>
      <c r="B15" s="174"/>
      <c r="C15" s="174"/>
      <c r="D15" s="174"/>
      <c r="E15" s="174"/>
      <c r="F15" s="174"/>
      <c r="G15" s="174"/>
      <c r="H15" s="174"/>
      <c r="I15" s="87"/>
      <c r="J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</row>
    <row r="16" spans="1:66" s="36" customFormat="1" ht="26.25" customHeight="1" x14ac:dyDescent="0.2">
      <c r="A16" s="87"/>
      <c r="C16" s="613">
        <f>Insumos!$G$15</f>
        <v>45444</v>
      </c>
      <c r="D16" s="613"/>
      <c r="E16" s="613"/>
      <c r="F16" s="613"/>
      <c r="G16" s="442"/>
      <c r="H16" s="442"/>
      <c r="I16" s="87"/>
      <c r="J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</row>
    <row r="17" spans="1:150" s="36" customFormat="1" ht="26.25" customHeight="1" x14ac:dyDescent="0.2">
      <c r="A17" s="87"/>
      <c r="B17" s="174"/>
      <c r="C17" s="174"/>
      <c r="D17" s="218"/>
      <c r="E17" s="213"/>
      <c r="F17" s="213"/>
      <c r="G17" s="213"/>
      <c r="H17" s="213"/>
      <c r="I17" s="213"/>
      <c r="J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</row>
    <row r="18" spans="1:150" s="36" customFormat="1" ht="26.25" customHeight="1" x14ac:dyDescent="0.2">
      <c r="A18" s="87"/>
      <c r="B18" s="174"/>
      <c r="C18" s="174"/>
      <c r="D18" s="174"/>
      <c r="E18" s="174"/>
      <c r="F18" s="174"/>
      <c r="G18" s="174"/>
      <c r="H18" s="174"/>
      <c r="I18" s="87"/>
      <c r="J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</row>
    <row r="19" spans="1:150" s="36" customFormat="1" ht="26.25" customHeight="1" x14ac:dyDescent="0.2">
      <c r="A19" s="87"/>
      <c r="B19" s="75"/>
      <c r="C19" s="75"/>
      <c r="D19" s="105"/>
      <c r="E19" s="105"/>
      <c r="F19" s="75"/>
      <c r="G19" s="75"/>
      <c r="H19" s="75"/>
      <c r="I19" s="87"/>
      <c r="J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</row>
    <row r="20" spans="1:150" s="144" customFormat="1" ht="26.25" customHeight="1" x14ac:dyDescent="0.2">
      <c r="A20" s="138"/>
      <c r="B20" s="139" t="s">
        <v>230</v>
      </c>
      <c r="C20" s="140"/>
      <c r="D20" s="141"/>
      <c r="E20" s="142"/>
      <c r="F20" s="143" t="s">
        <v>231</v>
      </c>
      <c r="G20" s="143" t="s">
        <v>243</v>
      </c>
      <c r="H20" s="143" t="s">
        <v>166</v>
      </c>
      <c r="I20" s="138"/>
      <c r="J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</row>
    <row r="21" spans="1:150" s="36" customFormat="1" ht="26.25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</row>
    <row r="22" spans="1:150" s="36" customFormat="1" ht="26.25" customHeight="1" x14ac:dyDescent="0.2">
      <c r="A22" s="87"/>
      <c r="B22" s="34" t="s">
        <v>98</v>
      </c>
      <c r="C22" s="35"/>
      <c r="D22" s="32"/>
      <c r="E22" s="32" t="s">
        <v>1</v>
      </c>
      <c r="H22" s="44"/>
      <c r="I22" s="87"/>
      <c r="J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</row>
    <row r="23" spans="1:150" s="36" customFormat="1" ht="26.25" customHeight="1" x14ac:dyDescent="0.2">
      <c r="A23" s="87"/>
      <c r="B23" s="32"/>
      <c r="C23" s="32"/>
      <c r="D23" s="32" t="s">
        <v>1</v>
      </c>
      <c r="E23" s="32"/>
      <c r="F23" s="32"/>
      <c r="G23" s="45"/>
      <c r="H23" s="46"/>
      <c r="I23" s="87"/>
      <c r="J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</row>
    <row r="24" spans="1:150" ht="26.25" customHeight="1" x14ac:dyDescent="0.2">
      <c r="B24" s="565" t="s">
        <v>94</v>
      </c>
      <c r="C24" s="565"/>
      <c r="D24" s="565"/>
      <c r="E24" s="565"/>
      <c r="F24" s="104" t="s">
        <v>78</v>
      </c>
      <c r="G24" s="417">
        <f>Insumos!G302</f>
        <v>0</v>
      </c>
      <c r="H24" s="19">
        <v>1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150" ht="26.25" customHeight="1" x14ac:dyDescent="0.2">
      <c r="B25" s="87"/>
      <c r="C25" s="87"/>
      <c r="D25" s="87"/>
      <c r="E25" s="87"/>
      <c r="F25" s="87"/>
      <c r="G25" s="87"/>
      <c r="H25" s="87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150" ht="26.25" customHeight="1" x14ac:dyDescent="0.2">
      <c r="B26" s="565" t="s">
        <v>149</v>
      </c>
      <c r="C26" s="565"/>
      <c r="D26" s="565" t="s">
        <v>18</v>
      </c>
      <c r="E26" s="623"/>
      <c r="F26" s="104" t="s">
        <v>338</v>
      </c>
      <c r="G26" s="179">
        <f>Insumos!G304</f>
        <v>0</v>
      </c>
      <c r="H26" s="109">
        <f>H24+1</f>
        <v>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150" ht="26.25" customHeight="1" x14ac:dyDescent="0.2">
      <c r="B27" s="565"/>
      <c r="C27" s="565"/>
      <c r="D27" s="565" t="s">
        <v>19</v>
      </c>
      <c r="E27" s="623"/>
      <c r="F27" s="104" t="s">
        <v>338</v>
      </c>
      <c r="G27" s="179">
        <f>Insumos!G305</f>
        <v>0</v>
      </c>
      <c r="H27" s="109">
        <f>H26+1</f>
        <v>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150" ht="26.25" customHeight="1" x14ac:dyDescent="0.2">
      <c r="B28" s="565"/>
      <c r="C28" s="565"/>
      <c r="D28" s="565" t="s">
        <v>20</v>
      </c>
      <c r="E28" s="623"/>
      <c r="F28" s="104" t="s">
        <v>338</v>
      </c>
      <c r="G28" s="179">
        <f>Insumos!G306</f>
        <v>0</v>
      </c>
      <c r="H28" s="109">
        <f>H27+1</f>
        <v>4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150" s="36" customFormat="1" ht="26.25" customHeight="1" x14ac:dyDescent="0.2">
      <c r="A29" s="87"/>
      <c r="D29" s="69"/>
      <c r="E29" s="69"/>
      <c r="F29" s="103"/>
      <c r="G29" s="47"/>
      <c r="H29" s="48"/>
      <c r="I29" s="87"/>
      <c r="J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</row>
    <row r="30" spans="1:150" s="36" customFormat="1" ht="26.25" customHeight="1" x14ac:dyDescent="0.2">
      <c r="A30" s="87"/>
      <c r="D30" s="69"/>
      <c r="E30" s="69"/>
      <c r="F30" s="103"/>
      <c r="G30" s="47"/>
      <c r="H30" s="48"/>
      <c r="I30" s="87"/>
      <c r="J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</row>
    <row r="31" spans="1:150" s="36" customFormat="1" ht="26.25" customHeight="1" x14ac:dyDescent="0.2">
      <c r="A31" s="87"/>
      <c r="B31" s="78" t="s">
        <v>335</v>
      </c>
      <c r="C31" s="50"/>
      <c r="D31" s="70"/>
      <c r="E31" s="69"/>
      <c r="F31" s="42"/>
      <c r="G31" s="51"/>
      <c r="H31" s="52"/>
      <c r="I31" s="87"/>
      <c r="J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</row>
    <row r="32" spans="1:150" s="36" customFormat="1" ht="26.25" customHeight="1" x14ac:dyDescent="0.2">
      <c r="A32" s="87"/>
      <c r="B32" s="50"/>
      <c r="C32" s="50"/>
      <c r="D32" s="70"/>
      <c r="E32" s="69"/>
      <c r="F32" s="42"/>
      <c r="G32" s="51"/>
      <c r="H32" s="52"/>
      <c r="I32" s="87"/>
      <c r="J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</row>
    <row r="33" spans="1:150" s="36" customFormat="1" ht="26.25" customHeight="1" x14ac:dyDescent="0.2">
      <c r="A33" s="87"/>
      <c r="B33" s="78" t="s">
        <v>336</v>
      </c>
      <c r="C33" s="50"/>
      <c r="D33" s="433" t="s">
        <v>187</v>
      </c>
      <c r="E33" s="69"/>
      <c r="F33" s="42"/>
      <c r="G33" s="51"/>
      <c r="H33" s="52"/>
      <c r="I33" s="87"/>
      <c r="J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</row>
    <row r="34" spans="1:150" s="36" customFormat="1" ht="26.25" customHeight="1" x14ac:dyDescent="0.2">
      <c r="A34" s="87"/>
      <c r="B34" s="42"/>
      <c r="C34" s="42"/>
      <c r="D34" s="70"/>
      <c r="E34" s="69"/>
      <c r="F34" s="42"/>
      <c r="G34" s="53"/>
      <c r="H34" s="54"/>
      <c r="I34" s="87"/>
      <c r="J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</row>
    <row r="35" spans="1:150" ht="26.25" customHeight="1" x14ac:dyDescent="0.2">
      <c r="B35" s="565" t="s">
        <v>327</v>
      </c>
      <c r="C35" s="565"/>
      <c r="D35" s="565" t="s">
        <v>173</v>
      </c>
      <c r="E35" s="623"/>
      <c r="F35" s="104" t="s">
        <v>81</v>
      </c>
      <c r="G35" s="179">
        <f>Insumos!G325</f>
        <v>0</v>
      </c>
      <c r="H35" s="19">
        <f>H28+1</f>
        <v>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150" ht="26.25" customHeight="1" x14ac:dyDescent="0.2">
      <c r="B36" s="565"/>
      <c r="C36" s="565"/>
      <c r="D36" s="565" t="s">
        <v>15</v>
      </c>
      <c r="E36" s="623"/>
      <c r="F36" s="104" t="s">
        <v>81</v>
      </c>
      <c r="G36" s="179">
        <f>Insumos!G326</f>
        <v>0</v>
      </c>
      <c r="H36" s="19">
        <f t="shared" ref="H36:H37" si="0">H35+1</f>
        <v>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150" s="6" customFormat="1" ht="26.25" customHeight="1" x14ac:dyDescent="0.2">
      <c r="A37" s="95"/>
      <c r="B37" s="565"/>
      <c r="C37" s="565"/>
      <c r="D37" s="565" t="s">
        <v>16</v>
      </c>
      <c r="E37" s="623"/>
      <c r="F37" s="104" t="s">
        <v>81</v>
      </c>
      <c r="G37" s="179">
        <f>Insumos!G327</f>
        <v>0</v>
      </c>
      <c r="H37" s="19">
        <f t="shared" si="0"/>
        <v>7</v>
      </c>
      <c r="I37" s="95"/>
      <c r="J37" s="95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26.25" customHeight="1" x14ac:dyDescent="0.2">
      <c r="B38" s="565"/>
      <c r="C38" s="565"/>
      <c r="D38" s="565" t="s">
        <v>17</v>
      </c>
      <c r="E38" s="623"/>
      <c r="F38" s="104" t="s">
        <v>81</v>
      </c>
      <c r="G38" s="179">
        <f>Insumos!G328</f>
        <v>0</v>
      </c>
      <c r="H38" s="19">
        <f>H37+1</f>
        <v>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150" ht="26.25" customHeight="1" x14ac:dyDescent="0.2">
      <c r="B39" s="565"/>
      <c r="C39" s="565"/>
      <c r="D39" s="565" t="s">
        <v>439</v>
      </c>
      <c r="E39" s="623"/>
      <c r="F39" s="104" t="s">
        <v>81</v>
      </c>
      <c r="G39" s="179">
        <f>Insumos!G329</f>
        <v>0</v>
      </c>
      <c r="H39" s="19">
        <f t="shared" ref="H39:H50" si="1">H38+1</f>
        <v>9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150" ht="26.25" customHeight="1" x14ac:dyDescent="0.2">
      <c r="B40" s="565" t="s">
        <v>328</v>
      </c>
      <c r="C40" s="565"/>
      <c r="D40" s="565" t="s">
        <v>173</v>
      </c>
      <c r="E40" s="623"/>
      <c r="F40" s="104" t="s">
        <v>81</v>
      </c>
      <c r="G40" s="179">
        <f>Insumos!G346</f>
        <v>0</v>
      </c>
      <c r="H40" s="19">
        <f t="shared" si="1"/>
        <v>10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150" ht="26.25" customHeight="1" x14ac:dyDescent="0.2">
      <c r="B41" s="565"/>
      <c r="C41" s="565"/>
      <c r="D41" s="565" t="s">
        <v>15</v>
      </c>
      <c r="E41" s="623"/>
      <c r="F41" s="104" t="s">
        <v>81</v>
      </c>
      <c r="G41" s="179">
        <f>Insumos!G347</f>
        <v>0</v>
      </c>
      <c r="H41" s="19">
        <f t="shared" si="1"/>
        <v>11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150" s="16" customFormat="1" ht="26.25" customHeight="1" x14ac:dyDescent="0.2">
      <c r="A42" s="87"/>
      <c r="B42" s="565"/>
      <c r="C42" s="565"/>
      <c r="D42" s="565" t="s">
        <v>16</v>
      </c>
      <c r="E42" s="623"/>
      <c r="F42" s="104" t="s">
        <v>81</v>
      </c>
      <c r="G42" s="179">
        <f>Insumos!G348</f>
        <v>0</v>
      </c>
      <c r="H42" s="19">
        <f t="shared" si="1"/>
        <v>12</v>
      </c>
      <c r="I42" s="87"/>
      <c r="J42" s="87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</row>
    <row r="43" spans="1:150" s="6" customFormat="1" ht="26.25" customHeight="1" x14ac:dyDescent="0.2">
      <c r="A43" s="95"/>
      <c r="B43" s="565"/>
      <c r="C43" s="565"/>
      <c r="D43" s="565" t="s">
        <v>17</v>
      </c>
      <c r="E43" s="623"/>
      <c r="F43" s="104" t="s">
        <v>81</v>
      </c>
      <c r="G43" s="179">
        <f>Insumos!G349</f>
        <v>0</v>
      </c>
      <c r="H43" s="19">
        <f t="shared" si="1"/>
        <v>13</v>
      </c>
      <c r="I43" s="95"/>
      <c r="J43" s="95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s="6" customFormat="1" ht="26.25" customHeight="1" x14ac:dyDescent="0.2">
      <c r="A44" s="95"/>
      <c r="B44" s="565"/>
      <c r="C44" s="565"/>
      <c r="D44" s="565" t="s">
        <v>439</v>
      </c>
      <c r="E44" s="623"/>
      <c r="F44" s="104" t="s">
        <v>81</v>
      </c>
      <c r="G44" s="179">
        <f>Insumos!G350</f>
        <v>0</v>
      </c>
      <c r="H44" s="19">
        <f t="shared" si="1"/>
        <v>14</v>
      </c>
      <c r="I44" s="95"/>
      <c r="J44" s="95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26.25" customHeight="1" x14ac:dyDescent="0.2">
      <c r="B45" s="565" t="s">
        <v>330</v>
      </c>
      <c r="C45" s="565"/>
      <c r="D45" s="565" t="s">
        <v>173</v>
      </c>
      <c r="E45" s="623"/>
      <c r="F45" s="104" t="s">
        <v>81</v>
      </c>
      <c r="G45" s="179">
        <f>Insumos!G353</f>
        <v>0</v>
      </c>
      <c r="H45" s="19">
        <f t="shared" si="1"/>
        <v>15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150" ht="26.25" customHeight="1" x14ac:dyDescent="0.2">
      <c r="B46" s="565"/>
      <c r="C46" s="565"/>
      <c r="D46" s="565" t="s">
        <v>15</v>
      </c>
      <c r="E46" s="623"/>
      <c r="F46" s="104" t="s">
        <v>81</v>
      </c>
      <c r="G46" s="179">
        <f>Insumos!G354</f>
        <v>0</v>
      </c>
      <c r="H46" s="19">
        <f t="shared" si="1"/>
        <v>16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150" ht="26.25" customHeight="1" x14ac:dyDescent="0.2">
      <c r="B47" s="565"/>
      <c r="C47" s="565"/>
      <c r="D47" s="565" t="s">
        <v>16</v>
      </c>
      <c r="E47" s="623"/>
      <c r="F47" s="104" t="s">
        <v>81</v>
      </c>
      <c r="G47" s="179">
        <f>Insumos!G355</f>
        <v>0</v>
      </c>
      <c r="H47" s="19">
        <f t="shared" si="1"/>
        <v>17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150" ht="26.25" customHeight="1" x14ac:dyDescent="0.2">
      <c r="B48" s="565"/>
      <c r="C48" s="565"/>
      <c r="D48" s="565" t="s">
        <v>17</v>
      </c>
      <c r="E48" s="565"/>
      <c r="F48" s="104" t="s">
        <v>81</v>
      </c>
      <c r="G48" s="179">
        <f>Insumos!G356</f>
        <v>0</v>
      </c>
      <c r="H48" s="19">
        <f t="shared" si="1"/>
        <v>18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150" ht="26.25" customHeight="1" x14ac:dyDescent="0.2">
      <c r="B49" s="565"/>
      <c r="C49" s="565"/>
      <c r="D49" s="565" t="s">
        <v>439</v>
      </c>
      <c r="E49" s="623"/>
      <c r="F49" s="104" t="s">
        <v>81</v>
      </c>
      <c r="G49" s="179">
        <f>Insumos!G357</f>
        <v>0</v>
      </c>
      <c r="H49" s="19">
        <f t="shared" si="1"/>
        <v>19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150" ht="26.25" customHeight="1" x14ac:dyDescent="0.2">
      <c r="B50" s="565"/>
      <c r="C50" s="565"/>
      <c r="D50" s="565" t="s">
        <v>91</v>
      </c>
      <c r="E50" s="623"/>
      <c r="F50" s="104" t="s">
        <v>81</v>
      </c>
      <c r="G50" s="179">
        <f>Insumos!G358</f>
        <v>0</v>
      </c>
      <c r="H50" s="19">
        <f t="shared" si="1"/>
        <v>20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150" s="36" customFormat="1" ht="26.25" customHeight="1" x14ac:dyDescent="0.2">
      <c r="A51" s="87"/>
      <c r="B51" s="50"/>
      <c r="C51" s="50"/>
      <c r="D51" s="70"/>
      <c r="E51" s="69"/>
      <c r="F51" s="42"/>
      <c r="G51" s="51"/>
      <c r="H51" s="52"/>
      <c r="I51" s="87"/>
      <c r="J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</row>
    <row r="52" spans="1:150" s="36" customFormat="1" ht="26.25" customHeight="1" x14ac:dyDescent="0.2">
      <c r="A52" s="87"/>
      <c r="B52" s="78" t="s">
        <v>337</v>
      </c>
      <c r="C52" s="50"/>
      <c r="D52" s="70"/>
      <c r="E52" s="69"/>
      <c r="F52" s="42"/>
      <c r="G52" s="51"/>
      <c r="H52" s="52"/>
      <c r="I52" s="87"/>
      <c r="J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</row>
    <row r="53" spans="1:150" s="36" customFormat="1" ht="26.25" customHeight="1" x14ac:dyDescent="0.2">
      <c r="A53" s="87"/>
      <c r="B53" s="42"/>
      <c r="C53" s="42"/>
      <c r="D53" s="70"/>
      <c r="E53" s="69"/>
      <c r="F53" s="42"/>
      <c r="G53" s="53"/>
      <c r="H53" s="54"/>
      <c r="I53" s="87"/>
      <c r="J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</row>
    <row r="54" spans="1:150" ht="26.25" customHeight="1" x14ac:dyDescent="0.2">
      <c r="B54" s="565" t="s">
        <v>333</v>
      </c>
      <c r="C54" s="565"/>
      <c r="D54" s="565" t="s">
        <v>173</v>
      </c>
      <c r="E54" s="623"/>
      <c r="F54" s="104" t="s">
        <v>81</v>
      </c>
      <c r="G54" s="180">
        <f>IF(G35=0,0,G35-G93)</f>
        <v>0</v>
      </c>
      <c r="H54" s="19">
        <f>H50+1</f>
        <v>21</v>
      </c>
      <c r="K54" s="19">
        <f t="shared" ref="K54:K69" si="2">H54</f>
        <v>21</v>
      </c>
      <c r="L54" s="31" t="s">
        <v>5</v>
      </c>
      <c r="M54" s="19">
        <f t="shared" ref="M54:M69" si="3">H35</f>
        <v>5</v>
      </c>
      <c r="N54" s="61" t="s">
        <v>0</v>
      </c>
      <c r="O54" s="19">
        <f>H93</f>
        <v>57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150" ht="26.25" customHeight="1" x14ac:dyDescent="0.2">
      <c r="B55" s="565"/>
      <c r="C55" s="565"/>
      <c r="D55" s="565" t="s">
        <v>15</v>
      </c>
      <c r="E55" s="623"/>
      <c r="F55" s="104" t="s">
        <v>81</v>
      </c>
      <c r="G55" s="180">
        <f>IF(G36=0,0,G36-G94)</f>
        <v>0</v>
      </c>
      <c r="H55" s="19">
        <f t="shared" ref="H55:H69" si="4">H54+1</f>
        <v>22</v>
      </c>
      <c r="K55" s="19">
        <f t="shared" si="2"/>
        <v>22</v>
      </c>
      <c r="L55" s="31" t="s">
        <v>5</v>
      </c>
      <c r="M55" s="19">
        <f t="shared" si="3"/>
        <v>6</v>
      </c>
      <c r="N55" s="61" t="s">
        <v>0</v>
      </c>
      <c r="O55" s="19">
        <f>H94</f>
        <v>58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150" s="13" customFormat="1" ht="26.25" customHeight="1" x14ac:dyDescent="0.2">
      <c r="A56" s="88"/>
      <c r="B56" s="565"/>
      <c r="C56" s="565"/>
      <c r="D56" s="565" t="s">
        <v>16</v>
      </c>
      <c r="E56" s="623"/>
      <c r="F56" s="104" t="s">
        <v>81</v>
      </c>
      <c r="G56" s="180">
        <f>IF(G37=0,0,G37-G95)</f>
        <v>0</v>
      </c>
      <c r="H56" s="19">
        <f t="shared" si="4"/>
        <v>23</v>
      </c>
      <c r="I56" s="88"/>
      <c r="J56" s="88"/>
      <c r="K56" s="19">
        <f t="shared" si="2"/>
        <v>23</v>
      </c>
      <c r="L56" s="31" t="s">
        <v>5</v>
      </c>
      <c r="M56" s="19">
        <f t="shared" si="3"/>
        <v>7</v>
      </c>
      <c r="N56" s="61" t="s">
        <v>0</v>
      </c>
      <c r="O56" s="19">
        <f>H95</f>
        <v>59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</row>
    <row r="57" spans="1:150" ht="26.25" customHeight="1" x14ac:dyDescent="0.2">
      <c r="B57" s="565"/>
      <c r="C57" s="565"/>
      <c r="D57" s="565" t="s">
        <v>17</v>
      </c>
      <c r="E57" s="623"/>
      <c r="F57" s="104" t="s">
        <v>81</v>
      </c>
      <c r="G57" s="180">
        <f>IF(G38=0,0,G38-G96)</f>
        <v>0</v>
      </c>
      <c r="H57" s="19">
        <f t="shared" si="4"/>
        <v>24</v>
      </c>
      <c r="K57" s="19">
        <f t="shared" si="2"/>
        <v>24</v>
      </c>
      <c r="L57" s="31" t="s">
        <v>5</v>
      </c>
      <c r="M57" s="19">
        <f t="shared" si="3"/>
        <v>8</v>
      </c>
      <c r="N57" s="61" t="s">
        <v>0</v>
      </c>
      <c r="O57" s="19">
        <f>H96</f>
        <v>60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150" ht="26.25" customHeight="1" x14ac:dyDescent="0.2">
      <c r="B58" s="565"/>
      <c r="C58" s="565"/>
      <c r="D58" s="565" t="s">
        <v>439</v>
      </c>
      <c r="E58" s="623"/>
      <c r="F58" s="104" t="s">
        <v>81</v>
      </c>
      <c r="G58" s="180">
        <f>IF(G39=0,0,G39-G98)</f>
        <v>0</v>
      </c>
      <c r="H58" s="19">
        <f t="shared" si="4"/>
        <v>25</v>
      </c>
      <c r="K58" s="19">
        <f t="shared" ref="K58" si="5">H58</f>
        <v>25</v>
      </c>
      <c r="L58" s="31" t="s">
        <v>5</v>
      </c>
      <c r="M58" s="19">
        <f t="shared" si="3"/>
        <v>9</v>
      </c>
      <c r="N58" s="61" t="s">
        <v>0</v>
      </c>
      <c r="O58" s="19">
        <f>H98</f>
        <v>62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150" ht="26.25" customHeight="1" x14ac:dyDescent="0.2">
      <c r="B59" s="565" t="s">
        <v>332</v>
      </c>
      <c r="C59" s="565"/>
      <c r="D59" s="565" t="s">
        <v>173</v>
      </c>
      <c r="E59" s="623"/>
      <c r="F59" s="104" t="s">
        <v>81</v>
      </c>
      <c r="G59" s="180">
        <f>IF(G40=0,0,G40-G93)</f>
        <v>0</v>
      </c>
      <c r="H59" s="19">
        <f t="shared" si="4"/>
        <v>26</v>
      </c>
      <c r="K59" s="19">
        <f t="shared" si="2"/>
        <v>26</v>
      </c>
      <c r="L59" s="31" t="s">
        <v>5</v>
      </c>
      <c r="M59" s="19">
        <f t="shared" si="3"/>
        <v>10</v>
      </c>
      <c r="N59" s="61" t="s">
        <v>0</v>
      </c>
      <c r="O59" s="19">
        <f>H93</f>
        <v>57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150" ht="26.25" customHeight="1" x14ac:dyDescent="0.2">
      <c r="B60" s="565"/>
      <c r="C60" s="565"/>
      <c r="D60" s="565" t="s">
        <v>15</v>
      </c>
      <c r="E60" s="623"/>
      <c r="F60" s="104" t="s">
        <v>81</v>
      </c>
      <c r="G60" s="180">
        <f>IF(G41=0,0,G41-G94)</f>
        <v>0</v>
      </c>
      <c r="H60" s="19">
        <f t="shared" si="4"/>
        <v>27</v>
      </c>
      <c r="K60" s="19">
        <f t="shared" si="2"/>
        <v>27</v>
      </c>
      <c r="L60" s="31" t="s">
        <v>5</v>
      </c>
      <c r="M60" s="19">
        <f t="shared" si="3"/>
        <v>11</v>
      </c>
      <c r="N60" s="61" t="s">
        <v>0</v>
      </c>
      <c r="O60" s="19">
        <f>H94</f>
        <v>58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150" ht="26.25" customHeight="1" x14ac:dyDescent="0.2">
      <c r="B61" s="565"/>
      <c r="C61" s="565"/>
      <c r="D61" s="565" t="s">
        <v>16</v>
      </c>
      <c r="E61" s="623"/>
      <c r="F61" s="104" t="s">
        <v>81</v>
      </c>
      <c r="G61" s="180">
        <f>IF(G42=0,0,G42-G95)</f>
        <v>0</v>
      </c>
      <c r="H61" s="19">
        <f t="shared" si="4"/>
        <v>28</v>
      </c>
      <c r="K61" s="19">
        <f t="shared" si="2"/>
        <v>28</v>
      </c>
      <c r="L61" s="31" t="s">
        <v>5</v>
      </c>
      <c r="M61" s="19">
        <f t="shared" si="3"/>
        <v>12</v>
      </c>
      <c r="N61" s="61" t="s">
        <v>0</v>
      </c>
      <c r="O61" s="19">
        <f>H95</f>
        <v>59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150" ht="26.25" customHeight="1" x14ac:dyDescent="0.2">
      <c r="B62" s="565"/>
      <c r="C62" s="565"/>
      <c r="D62" s="565" t="s">
        <v>17</v>
      </c>
      <c r="E62" s="623"/>
      <c r="F62" s="104" t="s">
        <v>81</v>
      </c>
      <c r="G62" s="180">
        <f>IF(G43=0,0,G43-G96)</f>
        <v>0</v>
      </c>
      <c r="H62" s="19">
        <f t="shared" si="4"/>
        <v>29</v>
      </c>
      <c r="K62" s="19">
        <f t="shared" si="2"/>
        <v>29</v>
      </c>
      <c r="L62" s="31" t="s">
        <v>5</v>
      </c>
      <c r="M62" s="19">
        <f t="shared" si="3"/>
        <v>13</v>
      </c>
      <c r="N62" s="61" t="s">
        <v>0</v>
      </c>
      <c r="O62" s="19">
        <f>H96</f>
        <v>60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150" ht="26.25" customHeight="1" x14ac:dyDescent="0.2">
      <c r="B63" s="565"/>
      <c r="C63" s="565"/>
      <c r="D63" s="565" t="s">
        <v>439</v>
      </c>
      <c r="E63" s="623"/>
      <c r="F63" s="104" t="s">
        <v>81</v>
      </c>
      <c r="G63" s="180">
        <f>IF(G44=0,0,G44-G98)</f>
        <v>0</v>
      </c>
      <c r="H63" s="19">
        <f t="shared" si="4"/>
        <v>30</v>
      </c>
      <c r="K63" s="19">
        <f t="shared" ref="K63" si="6">H63</f>
        <v>30</v>
      </c>
      <c r="L63" s="31" t="s">
        <v>5</v>
      </c>
      <c r="M63" s="19">
        <f t="shared" si="3"/>
        <v>14</v>
      </c>
      <c r="N63" s="61" t="s">
        <v>0</v>
      </c>
      <c r="O63" s="19">
        <f>H98</f>
        <v>62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150" s="16" customFormat="1" ht="26.25" customHeight="1" x14ac:dyDescent="0.2">
      <c r="A64" s="87"/>
      <c r="B64" s="565" t="s">
        <v>331</v>
      </c>
      <c r="C64" s="565"/>
      <c r="D64" s="565" t="s">
        <v>173</v>
      </c>
      <c r="E64" s="623"/>
      <c r="F64" s="104" t="s">
        <v>81</v>
      </c>
      <c r="G64" s="180">
        <f>IF(G45=0,0,G45-G93)</f>
        <v>0</v>
      </c>
      <c r="H64" s="19">
        <f t="shared" si="4"/>
        <v>31</v>
      </c>
      <c r="I64" s="87"/>
      <c r="J64" s="87"/>
      <c r="K64" s="19">
        <f t="shared" si="2"/>
        <v>31</v>
      </c>
      <c r="L64" s="31" t="s">
        <v>5</v>
      </c>
      <c r="M64" s="19">
        <f t="shared" si="3"/>
        <v>15</v>
      </c>
      <c r="N64" s="61" t="s">
        <v>0</v>
      </c>
      <c r="O64" s="19">
        <f>H93</f>
        <v>57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</row>
    <row r="65" spans="1:150" ht="26.25" customHeight="1" x14ac:dyDescent="0.2">
      <c r="B65" s="565"/>
      <c r="C65" s="565"/>
      <c r="D65" s="565" t="s">
        <v>15</v>
      </c>
      <c r="E65" s="623"/>
      <c r="F65" s="104" t="s">
        <v>81</v>
      </c>
      <c r="G65" s="180">
        <f>IF(G46=0,0,G46-G94)</f>
        <v>0</v>
      </c>
      <c r="H65" s="19">
        <f t="shared" si="4"/>
        <v>32</v>
      </c>
      <c r="K65" s="19">
        <f t="shared" si="2"/>
        <v>32</v>
      </c>
      <c r="L65" s="31" t="s">
        <v>5</v>
      </c>
      <c r="M65" s="19">
        <f t="shared" si="3"/>
        <v>16</v>
      </c>
      <c r="N65" s="61" t="s">
        <v>0</v>
      </c>
      <c r="O65" s="19">
        <f>H94</f>
        <v>58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150" ht="26.25" customHeight="1" x14ac:dyDescent="0.2">
      <c r="B66" s="565"/>
      <c r="C66" s="565"/>
      <c r="D66" s="565" t="s">
        <v>16</v>
      </c>
      <c r="E66" s="623"/>
      <c r="F66" s="104" t="s">
        <v>81</v>
      </c>
      <c r="G66" s="180">
        <f>IF(G47=0,0,G47-G95)</f>
        <v>0</v>
      </c>
      <c r="H66" s="19">
        <f t="shared" si="4"/>
        <v>33</v>
      </c>
      <c r="K66" s="19">
        <f t="shared" si="2"/>
        <v>33</v>
      </c>
      <c r="L66" s="31" t="s">
        <v>5</v>
      </c>
      <c r="M66" s="19">
        <f t="shared" si="3"/>
        <v>17</v>
      </c>
      <c r="N66" s="61" t="s">
        <v>0</v>
      </c>
      <c r="O66" s="19">
        <f>H95</f>
        <v>59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150" ht="26.25" customHeight="1" x14ac:dyDescent="0.2">
      <c r="B67" s="565"/>
      <c r="C67" s="565"/>
      <c r="D67" s="565" t="s">
        <v>17</v>
      </c>
      <c r="E67" s="623"/>
      <c r="F67" s="104" t="s">
        <v>81</v>
      </c>
      <c r="G67" s="180">
        <f>IF(G48=0,0,G48-G96)</f>
        <v>0</v>
      </c>
      <c r="H67" s="19">
        <f t="shared" si="4"/>
        <v>34</v>
      </c>
      <c r="K67" s="19">
        <f t="shared" si="2"/>
        <v>34</v>
      </c>
      <c r="L67" s="31" t="s">
        <v>5</v>
      </c>
      <c r="M67" s="19">
        <f t="shared" si="3"/>
        <v>18</v>
      </c>
      <c r="N67" s="61" t="s">
        <v>0</v>
      </c>
      <c r="O67" s="19">
        <f>H96</f>
        <v>60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150" ht="26.25" customHeight="1" x14ac:dyDescent="0.2">
      <c r="B68" s="565"/>
      <c r="C68" s="565"/>
      <c r="D68" s="565" t="s">
        <v>439</v>
      </c>
      <c r="E68" s="623"/>
      <c r="F68" s="104" t="s">
        <v>81</v>
      </c>
      <c r="G68" s="180">
        <f>IF(G49=0,0,G49-G98)</f>
        <v>0</v>
      </c>
      <c r="H68" s="19">
        <f t="shared" si="4"/>
        <v>35</v>
      </c>
      <c r="K68" s="19">
        <f t="shared" ref="K68" si="7">H68</f>
        <v>35</v>
      </c>
      <c r="L68" s="31" t="s">
        <v>5</v>
      </c>
      <c r="M68" s="19">
        <f t="shared" si="3"/>
        <v>19</v>
      </c>
      <c r="N68" s="61" t="s">
        <v>0</v>
      </c>
      <c r="O68" s="19">
        <f>H98</f>
        <v>62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150" ht="26.25" customHeight="1" x14ac:dyDescent="0.2">
      <c r="B69" s="565"/>
      <c r="C69" s="565"/>
      <c r="D69" s="565" t="s">
        <v>91</v>
      </c>
      <c r="E69" s="623"/>
      <c r="F69" s="104" t="s">
        <v>81</v>
      </c>
      <c r="G69" s="180" t="e">
        <f>G50-G98</f>
        <v>#DIV/0!</v>
      </c>
      <c r="H69" s="19">
        <f t="shared" si="4"/>
        <v>36</v>
      </c>
      <c r="K69" s="19">
        <f t="shared" si="2"/>
        <v>36</v>
      </c>
      <c r="L69" s="31" t="s">
        <v>5</v>
      </c>
      <c r="M69" s="19">
        <f t="shared" si="3"/>
        <v>20</v>
      </c>
      <c r="N69" s="61" t="s">
        <v>0</v>
      </c>
      <c r="O69" s="19">
        <f>H98</f>
        <v>62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150" s="36" customFormat="1" ht="26.25" customHeight="1" x14ac:dyDescent="0.2">
      <c r="A70" s="87"/>
      <c r="D70" s="69"/>
      <c r="E70" s="69"/>
      <c r="F70" s="103"/>
      <c r="G70" s="47"/>
      <c r="H70" s="48"/>
      <c r="I70" s="87"/>
      <c r="J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</row>
    <row r="71" spans="1:150" s="36" customFormat="1" ht="26.25" customHeight="1" x14ac:dyDescent="0.2">
      <c r="A71" s="87"/>
      <c r="B71" s="78" t="s">
        <v>334</v>
      </c>
      <c r="C71" s="32"/>
      <c r="D71" s="69"/>
      <c r="E71" s="69"/>
      <c r="F71" s="32"/>
      <c r="G71" s="43"/>
      <c r="H71" s="49"/>
      <c r="I71" s="87"/>
      <c r="J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</row>
    <row r="72" spans="1:150" s="36" customFormat="1" ht="26.25" customHeight="1" x14ac:dyDescent="0.2">
      <c r="A72" s="87"/>
      <c r="B72" s="32"/>
      <c r="C72" s="32"/>
      <c r="D72" s="69"/>
      <c r="E72" s="69"/>
      <c r="F72" s="32"/>
      <c r="G72" s="43"/>
      <c r="H72" s="49"/>
      <c r="I72" s="87"/>
      <c r="J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</row>
    <row r="73" spans="1:150" ht="26.25" customHeight="1" x14ac:dyDescent="0.2">
      <c r="B73" s="565" t="s">
        <v>148</v>
      </c>
      <c r="C73" s="565"/>
      <c r="D73" s="565" t="s">
        <v>173</v>
      </c>
      <c r="E73" s="623"/>
      <c r="F73" s="104" t="s">
        <v>82</v>
      </c>
      <c r="G73" s="179">
        <f>Insumos!G375</f>
        <v>0</v>
      </c>
      <c r="H73" s="19">
        <f>H69+1</f>
        <v>37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</row>
    <row r="74" spans="1:150" ht="26.25" customHeight="1" x14ac:dyDescent="0.2">
      <c r="B74" s="565"/>
      <c r="C74" s="565"/>
      <c r="D74" s="565" t="s">
        <v>15</v>
      </c>
      <c r="E74" s="623"/>
      <c r="F74" s="104" t="s">
        <v>82</v>
      </c>
      <c r="G74" s="179">
        <f>Insumos!G376</f>
        <v>0</v>
      </c>
      <c r="H74" s="19">
        <f>H73+1</f>
        <v>38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</row>
    <row r="75" spans="1:150" ht="26.25" customHeight="1" x14ac:dyDescent="0.2">
      <c r="B75" s="565"/>
      <c r="C75" s="565"/>
      <c r="D75" s="565" t="s">
        <v>16</v>
      </c>
      <c r="E75" s="623"/>
      <c r="F75" s="104" t="s">
        <v>82</v>
      </c>
      <c r="G75" s="179">
        <f>Insumos!G377</f>
        <v>0</v>
      </c>
      <c r="H75" s="19">
        <f t="shared" ref="H75:H103" si="8">H74+1</f>
        <v>39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</row>
    <row r="76" spans="1:150" ht="26.25" customHeight="1" x14ac:dyDescent="0.2">
      <c r="B76" s="565"/>
      <c r="C76" s="565"/>
      <c r="D76" s="565" t="s">
        <v>17</v>
      </c>
      <c r="E76" s="623"/>
      <c r="F76" s="104" t="s">
        <v>82</v>
      </c>
      <c r="G76" s="179">
        <f>Insumos!G378</f>
        <v>0</v>
      </c>
      <c r="H76" s="19">
        <f t="shared" si="8"/>
        <v>40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</row>
    <row r="77" spans="1:150" ht="26.25" customHeight="1" x14ac:dyDescent="0.2">
      <c r="B77" s="565"/>
      <c r="C77" s="565"/>
      <c r="D77" s="565" t="s">
        <v>439</v>
      </c>
      <c r="E77" s="623"/>
      <c r="F77" s="104" t="s">
        <v>82</v>
      </c>
      <c r="G77" s="179">
        <f>Insumos!G379</f>
        <v>0</v>
      </c>
      <c r="H77" s="19">
        <f t="shared" si="8"/>
        <v>41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</row>
    <row r="78" spans="1:150" ht="26.25" customHeight="1" x14ac:dyDescent="0.2">
      <c r="B78" s="565" t="s">
        <v>188</v>
      </c>
      <c r="C78" s="565"/>
      <c r="D78" s="565" t="s">
        <v>173</v>
      </c>
      <c r="E78" s="623"/>
      <c r="F78" s="104" t="s">
        <v>82</v>
      </c>
      <c r="G78" s="179">
        <f>Insumos!G380</f>
        <v>0</v>
      </c>
      <c r="H78" s="19">
        <f t="shared" si="8"/>
        <v>42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</row>
    <row r="79" spans="1:150" ht="26.25" customHeight="1" x14ac:dyDescent="0.2">
      <c r="B79" s="565"/>
      <c r="C79" s="565"/>
      <c r="D79" s="565" t="s">
        <v>15</v>
      </c>
      <c r="E79" s="623"/>
      <c r="F79" s="104" t="s">
        <v>82</v>
      </c>
      <c r="G79" s="179">
        <f>Insumos!G381</f>
        <v>0</v>
      </c>
      <c r="H79" s="19">
        <f t="shared" si="8"/>
        <v>43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</row>
    <row r="80" spans="1:150" ht="26.25" customHeight="1" x14ac:dyDescent="0.2">
      <c r="B80" s="565"/>
      <c r="C80" s="565"/>
      <c r="D80" s="565" t="s">
        <v>16</v>
      </c>
      <c r="E80" s="623"/>
      <c r="F80" s="104" t="s">
        <v>82</v>
      </c>
      <c r="G80" s="179">
        <f>Insumos!G382</f>
        <v>0</v>
      </c>
      <c r="H80" s="19">
        <f t="shared" si="8"/>
        <v>44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</row>
    <row r="81" spans="2:150" ht="26.25" customHeight="1" x14ac:dyDescent="0.2">
      <c r="B81" s="565"/>
      <c r="C81" s="565"/>
      <c r="D81" s="565" t="s">
        <v>17</v>
      </c>
      <c r="E81" s="623"/>
      <c r="F81" s="104" t="s">
        <v>82</v>
      </c>
      <c r="G81" s="179">
        <f>Insumos!G383</f>
        <v>0</v>
      </c>
      <c r="H81" s="19">
        <f t="shared" si="8"/>
        <v>45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</row>
    <row r="82" spans="2:150" ht="26.25" customHeight="1" x14ac:dyDescent="0.2">
      <c r="B82" s="565"/>
      <c r="C82" s="565"/>
      <c r="D82" s="565" t="s">
        <v>439</v>
      </c>
      <c r="E82" s="623"/>
      <c r="F82" s="104" t="s">
        <v>82</v>
      </c>
      <c r="G82" s="179">
        <f>Insumos!G384</f>
        <v>0</v>
      </c>
      <c r="H82" s="19">
        <f t="shared" si="8"/>
        <v>46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</row>
    <row r="83" spans="2:150" ht="26.25" customHeight="1" x14ac:dyDescent="0.2">
      <c r="B83" s="565" t="s">
        <v>147</v>
      </c>
      <c r="C83" s="565"/>
      <c r="D83" s="565" t="s">
        <v>173</v>
      </c>
      <c r="E83" s="623"/>
      <c r="F83" s="104" t="s">
        <v>82</v>
      </c>
      <c r="G83" s="179">
        <f>Insumos!G385</f>
        <v>0</v>
      </c>
      <c r="H83" s="19">
        <f t="shared" si="8"/>
        <v>47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</row>
    <row r="84" spans="2:150" ht="26.25" customHeight="1" x14ac:dyDescent="0.2">
      <c r="B84" s="565"/>
      <c r="C84" s="565"/>
      <c r="D84" s="565" t="s">
        <v>15</v>
      </c>
      <c r="E84" s="623"/>
      <c r="F84" s="104" t="s">
        <v>82</v>
      </c>
      <c r="G84" s="179">
        <f>Insumos!G386</f>
        <v>0</v>
      </c>
      <c r="H84" s="19">
        <f t="shared" si="8"/>
        <v>48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</row>
    <row r="85" spans="2:150" ht="26.25" customHeight="1" x14ac:dyDescent="0.2">
      <c r="B85" s="565"/>
      <c r="C85" s="565"/>
      <c r="D85" s="565" t="s">
        <v>16</v>
      </c>
      <c r="E85" s="623"/>
      <c r="F85" s="104" t="s">
        <v>82</v>
      </c>
      <c r="G85" s="179">
        <f>Insumos!G387</f>
        <v>0</v>
      </c>
      <c r="H85" s="19">
        <f t="shared" si="8"/>
        <v>49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</row>
    <row r="86" spans="2:150" ht="26.25" customHeight="1" x14ac:dyDescent="0.2">
      <c r="B86" s="565"/>
      <c r="C86" s="565"/>
      <c r="D86" s="565" t="s">
        <v>17</v>
      </c>
      <c r="E86" s="623"/>
      <c r="F86" s="104" t="s">
        <v>82</v>
      </c>
      <c r="G86" s="179">
        <f>Insumos!G388</f>
        <v>0</v>
      </c>
      <c r="H86" s="19">
        <f t="shared" si="8"/>
        <v>50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</row>
    <row r="87" spans="2:150" ht="26.25" customHeight="1" x14ac:dyDescent="0.2">
      <c r="B87" s="565"/>
      <c r="C87" s="565"/>
      <c r="D87" s="565" t="s">
        <v>439</v>
      </c>
      <c r="E87" s="623"/>
      <c r="F87" s="104" t="s">
        <v>82</v>
      </c>
      <c r="G87" s="179">
        <f>Insumos!G389</f>
        <v>0</v>
      </c>
      <c r="H87" s="19">
        <f t="shared" si="8"/>
        <v>51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</row>
    <row r="88" spans="2:150" ht="26.25" customHeight="1" x14ac:dyDescent="0.2">
      <c r="B88" s="565" t="s">
        <v>189</v>
      </c>
      <c r="C88" s="565"/>
      <c r="D88" s="565" t="s">
        <v>173</v>
      </c>
      <c r="E88" s="623"/>
      <c r="F88" s="104" t="s">
        <v>82</v>
      </c>
      <c r="G88" s="179">
        <f>Insumos!G390</f>
        <v>0</v>
      </c>
      <c r="H88" s="19">
        <f t="shared" si="8"/>
        <v>52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</row>
    <row r="89" spans="2:150" ht="26.25" customHeight="1" x14ac:dyDescent="0.2">
      <c r="B89" s="565"/>
      <c r="C89" s="565"/>
      <c r="D89" s="565" t="s">
        <v>15</v>
      </c>
      <c r="E89" s="623"/>
      <c r="F89" s="104" t="s">
        <v>82</v>
      </c>
      <c r="G89" s="179">
        <f>Insumos!G391</f>
        <v>0</v>
      </c>
      <c r="H89" s="19">
        <f t="shared" si="8"/>
        <v>53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</row>
    <row r="90" spans="2:150" ht="26.25" customHeight="1" x14ac:dyDescent="0.2">
      <c r="B90" s="565"/>
      <c r="C90" s="565"/>
      <c r="D90" s="565" t="s">
        <v>16</v>
      </c>
      <c r="E90" s="623"/>
      <c r="F90" s="104" t="s">
        <v>82</v>
      </c>
      <c r="G90" s="179">
        <f>Insumos!G392</f>
        <v>0</v>
      </c>
      <c r="H90" s="19">
        <f t="shared" si="8"/>
        <v>54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</row>
    <row r="91" spans="2:150" ht="26.25" customHeight="1" x14ac:dyDescent="0.2">
      <c r="B91" s="565"/>
      <c r="C91" s="565"/>
      <c r="D91" s="565" t="s">
        <v>17</v>
      </c>
      <c r="E91" s="623"/>
      <c r="F91" s="104" t="s">
        <v>82</v>
      </c>
      <c r="G91" s="179">
        <f>Insumos!G393</f>
        <v>0</v>
      </c>
      <c r="H91" s="19">
        <f t="shared" si="8"/>
        <v>55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</row>
    <row r="92" spans="2:150" ht="26.25" customHeight="1" x14ac:dyDescent="0.2">
      <c r="B92" s="565"/>
      <c r="C92" s="565"/>
      <c r="D92" s="565" t="s">
        <v>439</v>
      </c>
      <c r="E92" s="623"/>
      <c r="F92" s="104" t="s">
        <v>82</v>
      </c>
      <c r="G92" s="179">
        <f>Insumos!G394</f>
        <v>0</v>
      </c>
      <c r="H92" s="19">
        <f t="shared" si="8"/>
        <v>56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</row>
    <row r="93" spans="2:150" ht="26.25" customHeight="1" x14ac:dyDescent="0.2">
      <c r="B93" s="593" t="s">
        <v>190</v>
      </c>
      <c r="C93" s="626" t="s">
        <v>191</v>
      </c>
      <c r="D93" s="565" t="s">
        <v>173</v>
      </c>
      <c r="E93" s="623"/>
      <c r="F93" s="104" t="s">
        <v>81</v>
      </c>
      <c r="G93" s="180">
        <f>6*(G73+G83+G88)</f>
        <v>0</v>
      </c>
      <c r="H93" s="19">
        <f t="shared" si="8"/>
        <v>57</v>
      </c>
      <c r="K93" s="19">
        <f t="shared" ref="K93:K102" si="9">H93</f>
        <v>57</v>
      </c>
      <c r="L93" s="31" t="s">
        <v>5</v>
      </c>
      <c r="M93" s="61" t="s">
        <v>83</v>
      </c>
      <c r="N93" s="19">
        <f>H73</f>
        <v>37</v>
      </c>
      <c r="O93" s="61" t="s">
        <v>3</v>
      </c>
      <c r="P93" s="19">
        <f>H83</f>
        <v>47</v>
      </c>
      <c r="Q93" s="31" t="s">
        <v>3</v>
      </c>
      <c r="R93" s="19">
        <f>H88</f>
        <v>52</v>
      </c>
      <c r="S93" s="63" t="s">
        <v>77</v>
      </c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</row>
    <row r="94" spans="2:150" ht="26.25" customHeight="1" x14ac:dyDescent="0.2">
      <c r="B94" s="594"/>
      <c r="C94" s="626"/>
      <c r="D94" s="565" t="s">
        <v>15</v>
      </c>
      <c r="E94" s="623"/>
      <c r="F94" s="104" t="s">
        <v>81</v>
      </c>
      <c r="G94" s="180">
        <f>6*(G74+G84+G89)</f>
        <v>0</v>
      </c>
      <c r="H94" s="19">
        <f t="shared" si="8"/>
        <v>58</v>
      </c>
      <c r="K94" s="19">
        <f t="shared" si="9"/>
        <v>58</v>
      </c>
      <c r="L94" s="31" t="s">
        <v>5</v>
      </c>
      <c r="M94" s="61" t="s">
        <v>83</v>
      </c>
      <c r="N94" s="19">
        <f>H74</f>
        <v>38</v>
      </c>
      <c r="O94" s="61" t="s">
        <v>3</v>
      </c>
      <c r="P94" s="19">
        <f>H84</f>
        <v>48</v>
      </c>
      <c r="Q94" s="31" t="s">
        <v>3</v>
      </c>
      <c r="R94" s="19">
        <f>H89</f>
        <v>53</v>
      </c>
      <c r="S94" s="63" t="s">
        <v>77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</row>
    <row r="95" spans="2:150" ht="26.25" customHeight="1" x14ac:dyDescent="0.2">
      <c r="B95" s="594"/>
      <c r="C95" s="626"/>
      <c r="D95" s="565" t="s">
        <v>16</v>
      </c>
      <c r="E95" s="623"/>
      <c r="F95" s="104" t="s">
        <v>81</v>
      </c>
      <c r="G95" s="180">
        <f>6*(G75+G85+G90)</f>
        <v>0</v>
      </c>
      <c r="H95" s="19">
        <f t="shared" si="8"/>
        <v>59</v>
      </c>
      <c r="K95" s="19">
        <f t="shared" si="9"/>
        <v>59</v>
      </c>
      <c r="L95" s="31" t="s">
        <v>5</v>
      </c>
      <c r="M95" s="61" t="s">
        <v>83</v>
      </c>
      <c r="N95" s="19">
        <f>H75</f>
        <v>39</v>
      </c>
      <c r="O95" s="61" t="s">
        <v>3</v>
      </c>
      <c r="P95" s="19">
        <f>H85</f>
        <v>49</v>
      </c>
      <c r="Q95" s="31" t="s">
        <v>3</v>
      </c>
      <c r="R95" s="19">
        <f>H90</f>
        <v>54</v>
      </c>
      <c r="S95" s="63" t="s">
        <v>77</v>
      </c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</row>
    <row r="96" spans="2:150" ht="26.25" customHeight="1" x14ac:dyDescent="0.2">
      <c r="B96" s="594"/>
      <c r="C96" s="626"/>
      <c r="D96" s="565" t="s">
        <v>17</v>
      </c>
      <c r="E96" s="623"/>
      <c r="F96" s="104" t="s">
        <v>81</v>
      </c>
      <c r="G96" s="180">
        <f>10*(G76+G86+G91)</f>
        <v>0</v>
      </c>
      <c r="H96" s="19">
        <f t="shared" si="8"/>
        <v>60</v>
      </c>
      <c r="K96" s="19">
        <f t="shared" si="9"/>
        <v>60</v>
      </c>
      <c r="L96" s="31" t="s">
        <v>5</v>
      </c>
      <c r="M96" s="61" t="s">
        <v>84</v>
      </c>
      <c r="N96" s="19">
        <f>H76</f>
        <v>40</v>
      </c>
      <c r="O96" s="61" t="s">
        <v>3</v>
      </c>
      <c r="P96" s="19">
        <f>H86</f>
        <v>50</v>
      </c>
      <c r="Q96" s="31" t="s">
        <v>3</v>
      </c>
      <c r="R96" s="19">
        <f>H91</f>
        <v>55</v>
      </c>
      <c r="S96" s="63" t="s">
        <v>77</v>
      </c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150" ht="26.25" customHeight="1" x14ac:dyDescent="0.2">
      <c r="B97" s="594"/>
      <c r="C97" s="626"/>
      <c r="D97" s="565" t="s">
        <v>439</v>
      </c>
      <c r="E97" s="623"/>
      <c r="F97" s="104" t="s">
        <v>81</v>
      </c>
      <c r="G97" s="180">
        <f>14*(G77+G87+G92)</f>
        <v>0</v>
      </c>
      <c r="H97" s="19">
        <f t="shared" si="8"/>
        <v>61</v>
      </c>
      <c r="K97" s="19">
        <f t="shared" ref="K97" si="10">H97</f>
        <v>61</v>
      </c>
      <c r="L97" s="31" t="s">
        <v>5</v>
      </c>
      <c r="M97" s="61" t="s">
        <v>403</v>
      </c>
      <c r="N97" s="19">
        <f>H77</f>
        <v>41</v>
      </c>
      <c r="O97" s="61" t="s">
        <v>3</v>
      </c>
      <c r="P97" s="19">
        <f>H87</f>
        <v>51</v>
      </c>
      <c r="Q97" s="31" t="s">
        <v>3</v>
      </c>
      <c r="R97" s="19">
        <f>H92</f>
        <v>56</v>
      </c>
      <c r="S97" s="63" t="s">
        <v>77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150" ht="26.25" customHeight="1" x14ac:dyDescent="0.2">
      <c r="B98" s="594"/>
      <c r="C98" s="626"/>
      <c r="D98" s="565" t="s">
        <v>91</v>
      </c>
      <c r="E98" s="623"/>
      <c r="F98" s="104" t="s">
        <v>81</v>
      </c>
      <c r="G98" s="180" t="e">
        <f>(G93*G396+G94*G397+G95*G398+G96*G399+G97*G401)/G401</f>
        <v>#DIV/0!</v>
      </c>
      <c r="H98" s="19">
        <f t="shared" si="8"/>
        <v>62</v>
      </c>
      <c r="K98" s="19">
        <f t="shared" si="9"/>
        <v>62</v>
      </c>
      <c r="L98" s="31" t="s">
        <v>5</v>
      </c>
      <c r="M98" s="108" t="s">
        <v>236</v>
      </c>
      <c r="N98" s="19">
        <f>H93</f>
        <v>57</v>
      </c>
      <c r="O98" s="61" t="s">
        <v>4</v>
      </c>
      <c r="P98" s="19">
        <f>H396</f>
        <v>299</v>
      </c>
      <c r="Q98" s="31" t="s">
        <v>3</v>
      </c>
      <c r="R98" s="19">
        <f>H94</f>
        <v>58</v>
      </c>
      <c r="S98" s="61" t="s">
        <v>4</v>
      </c>
      <c r="T98" s="19">
        <f>H397</f>
        <v>300</v>
      </c>
      <c r="U98" s="31" t="s">
        <v>3</v>
      </c>
      <c r="V98" s="19">
        <f>H95</f>
        <v>59</v>
      </c>
      <c r="W98" s="61" t="s">
        <v>4</v>
      </c>
      <c r="X98" s="19">
        <f>H398</f>
        <v>301</v>
      </c>
      <c r="Y98" s="31" t="s">
        <v>3</v>
      </c>
      <c r="Z98" s="19">
        <f>H96</f>
        <v>60</v>
      </c>
      <c r="AA98" s="61" t="s">
        <v>4</v>
      </c>
      <c r="AB98" s="19">
        <f>H399</f>
        <v>302</v>
      </c>
      <c r="AC98" s="61" t="s">
        <v>298</v>
      </c>
      <c r="AD98" s="19">
        <f>K401</f>
        <v>304</v>
      </c>
      <c r="AF98" s="36"/>
      <c r="AG98" s="36"/>
      <c r="AH98" s="36"/>
      <c r="AI98" s="36"/>
      <c r="AJ98" s="36"/>
      <c r="AK98" s="36"/>
    </row>
    <row r="99" spans="1:150" ht="26.25" customHeight="1" x14ac:dyDescent="0.2">
      <c r="B99" s="594"/>
      <c r="C99" s="627" t="s">
        <v>326</v>
      </c>
      <c r="D99" s="565" t="s">
        <v>173</v>
      </c>
      <c r="E99" s="623"/>
      <c r="F99" s="104" t="s">
        <v>81</v>
      </c>
      <c r="G99" s="180">
        <f>6*(G73+Coeficientes!$F$45*G78+Coeficientes!$F$46*G83+Coeficientes!$F$47*G88)</f>
        <v>0</v>
      </c>
      <c r="H99" s="19">
        <f t="shared" si="8"/>
        <v>63</v>
      </c>
      <c r="K99" s="19">
        <f t="shared" si="9"/>
        <v>63</v>
      </c>
      <c r="L99" s="31" t="s">
        <v>5</v>
      </c>
      <c r="M99" s="61" t="s">
        <v>83</v>
      </c>
      <c r="N99" s="19">
        <f>H73</f>
        <v>37</v>
      </c>
      <c r="O99" s="62" t="s">
        <v>404</v>
      </c>
      <c r="P99" s="62">
        <f>Coeficientes!$F$45</f>
        <v>0</v>
      </c>
      <c r="Q99" s="62" t="s">
        <v>405</v>
      </c>
      <c r="R99" s="19">
        <f>H78</f>
        <v>42</v>
      </c>
      <c r="S99" s="62" t="s">
        <v>404</v>
      </c>
      <c r="T99" s="62">
        <f>Coeficientes!$F$46</f>
        <v>0</v>
      </c>
      <c r="U99" s="62" t="s">
        <v>405</v>
      </c>
      <c r="V99" s="19">
        <f>H83</f>
        <v>47</v>
      </c>
      <c r="W99" s="62" t="s">
        <v>404</v>
      </c>
      <c r="X99" s="62">
        <f>Coeficientes!$F$47</f>
        <v>0</v>
      </c>
      <c r="Y99" s="62" t="s">
        <v>405</v>
      </c>
      <c r="Z99" s="19">
        <f>H88</f>
        <v>52</v>
      </c>
      <c r="AA99" s="63" t="s">
        <v>77</v>
      </c>
      <c r="AB99" s="36"/>
      <c r="AC99" s="36"/>
      <c r="AD99" s="36"/>
      <c r="AE99" s="36"/>
      <c r="AF99" s="36"/>
      <c r="AG99" s="36"/>
      <c r="AH99" s="36"/>
      <c r="AI99" s="36"/>
      <c r="AJ99" s="36"/>
      <c r="AK99" s="87"/>
      <c r="BN99" s="16"/>
      <c r="ET99" s="15"/>
    </row>
    <row r="100" spans="1:150" ht="26.25" customHeight="1" x14ac:dyDescent="0.2">
      <c r="B100" s="594"/>
      <c r="C100" s="627"/>
      <c r="D100" s="565" t="s">
        <v>15</v>
      </c>
      <c r="E100" s="623"/>
      <c r="F100" s="104" t="s">
        <v>81</v>
      </c>
      <c r="G100" s="180">
        <f>6*(G74+Coeficientes!$F$45*G79+Coeficientes!$F$46*G84+Coeficientes!$F$47*G89)</f>
        <v>0</v>
      </c>
      <c r="H100" s="19">
        <f t="shared" si="8"/>
        <v>64</v>
      </c>
      <c r="K100" s="19">
        <f t="shared" si="9"/>
        <v>64</v>
      </c>
      <c r="L100" s="31" t="s">
        <v>5</v>
      </c>
      <c r="M100" s="61" t="s">
        <v>83</v>
      </c>
      <c r="N100" s="19">
        <f>H74</f>
        <v>38</v>
      </c>
      <c r="O100" s="62" t="s">
        <v>404</v>
      </c>
      <c r="P100" s="62">
        <f>Coeficientes!$F$45</f>
        <v>0</v>
      </c>
      <c r="Q100" s="62" t="s">
        <v>405</v>
      </c>
      <c r="R100" s="19">
        <f>H79</f>
        <v>43</v>
      </c>
      <c r="S100" s="62" t="s">
        <v>404</v>
      </c>
      <c r="T100" s="62">
        <f>Coeficientes!$F$46</f>
        <v>0</v>
      </c>
      <c r="U100" s="62" t="s">
        <v>405</v>
      </c>
      <c r="V100" s="19">
        <f>H84</f>
        <v>48</v>
      </c>
      <c r="W100" s="62" t="s">
        <v>404</v>
      </c>
      <c r="X100" s="62">
        <f>Coeficientes!$F$47</f>
        <v>0</v>
      </c>
      <c r="Y100" s="62" t="s">
        <v>405</v>
      </c>
      <c r="Z100" s="19">
        <f>H89</f>
        <v>53</v>
      </c>
      <c r="AA100" s="63" t="s">
        <v>77</v>
      </c>
      <c r="AB100" s="36"/>
      <c r="AC100" s="36"/>
      <c r="AD100" s="36"/>
      <c r="AE100" s="36"/>
      <c r="AF100" s="36"/>
      <c r="AG100" s="36"/>
      <c r="AH100" s="36"/>
      <c r="AI100" s="36"/>
      <c r="AJ100" s="36"/>
      <c r="AK100" s="87"/>
      <c r="BN100" s="16"/>
      <c r="ET100" s="15"/>
    </row>
    <row r="101" spans="1:150" ht="26.25" customHeight="1" x14ac:dyDescent="0.2">
      <c r="B101" s="594"/>
      <c r="C101" s="627"/>
      <c r="D101" s="565" t="s">
        <v>16</v>
      </c>
      <c r="E101" s="623"/>
      <c r="F101" s="104" t="s">
        <v>81</v>
      </c>
      <c r="G101" s="180">
        <f>6*(G75+Coeficientes!$F$45*G80+Coeficientes!$F$46*G85+Coeficientes!$F$47*G90)</f>
        <v>0</v>
      </c>
      <c r="H101" s="19">
        <f t="shared" si="8"/>
        <v>65</v>
      </c>
      <c r="K101" s="19">
        <f t="shared" si="9"/>
        <v>65</v>
      </c>
      <c r="L101" s="31" t="s">
        <v>5</v>
      </c>
      <c r="M101" s="61" t="s">
        <v>83</v>
      </c>
      <c r="N101" s="19">
        <f>H75</f>
        <v>39</v>
      </c>
      <c r="O101" s="62" t="s">
        <v>404</v>
      </c>
      <c r="P101" s="62">
        <f>Coeficientes!$F$45</f>
        <v>0</v>
      </c>
      <c r="Q101" s="62" t="s">
        <v>405</v>
      </c>
      <c r="R101" s="19">
        <f>H80</f>
        <v>44</v>
      </c>
      <c r="S101" s="62" t="s">
        <v>404</v>
      </c>
      <c r="T101" s="62">
        <f>Coeficientes!$F$46</f>
        <v>0</v>
      </c>
      <c r="U101" s="62" t="s">
        <v>405</v>
      </c>
      <c r="V101" s="19">
        <f>H85</f>
        <v>49</v>
      </c>
      <c r="W101" s="62" t="s">
        <v>404</v>
      </c>
      <c r="X101" s="62">
        <f>Coeficientes!$F$47</f>
        <v>0</v>
      </c>
      <c r="Y101" s="62" t="s">
        <v>405</v>
      </c>
      <c r="Z101" s="19">
        <f>H90</f>
        <v>54</v>
      </c>
      <c r="AA101" s="63" t="s">
        <v>77</v>
      </c>
      <c r="AB101" s="36"/>
      <c r="AC101" s="36"/>
      <c r="AD101" s="36"/>
      <c r="AE101" s="36"/>
      <c r="AF101" s="36"/>
      <c r="AG101" s="36"/>
      <c r="AH101" s="36"/>
      <c r="AI101" s="36"/>
      <c r="AJ101" s="36"/>
      <c r="AK101" s="87"/>
      <c r="BN101" s="16"/>
      <c r="ET101" s="15"/>
    </row>
    <row r="102" spans="1:150" ht="26.25" customHeight="1" x14ac:dyDescent="0.2">
      <c r="B102" s="594"/>
      <c r="C102" s="627"/>
      <c r="D102" s="565" t="s">
        <v>17</v>
      </c>
      <c r="E102" s="623"/>
      <c r="F102" s="104" t="s">
        <v>81</v>
      </c>
      <c r="G102" s="180">
        <f>10*(G76+Coeficientes!$F$45*G81+Coeficientes!$F$46*G86+Coeficientes!$F$47*G91)</f>
        <v>0</v>
      </c>
      <c r="H102" s="19">
        <f t="shared" si="8"/>
        <v>66</v>
      </c>
      <c r="K102" s="19">
        <f t="shared" si="9"/>
        <v>66</v>
      </c>
      <c r="L102" s="31" t="s">
        <v>5</v>
      </c>
      <c r="M102" s="61" t="s">
        <v>84</v>
      </c>
      <c r="N102" s="19">
        <f>H76</f>
        <v>40</v>
      </c>
      <c r="O102" s="62" t="s">
        <v>404</v>
      </c>
      <c r="P102" s="62">
        <f>Coeficientes!$F$45</f>
        <v>0</v>
      </c>
      <c r="Q102" s="62" t="s">
        <v>405</v>
      </c>
      <c r="R102" s="19">
        <f>H81</f>
        <v>45</v>
      </c>
      <c r="S102" s="62" t="s">
        <v>404</v>
      </c>
      <c r="T102" s="62">
        <f>Coeficientes!$F$46</f>
        <v>0</v>
      </c>
      <c r="U102" s="62" t="s">
        <v>405</v>
      </c>
      <c r="V102" s="19">
        <f>H86</f>
        <v>50</v>
      </c>
      <c r="W102" s="62" t="s">
        <v>404</v>
      </c>
      <c r="X102" s="62">
        <f>Coeficientes!$F$47</f>
        <v>0</v>
      </c>
      <c r="Y102" s="62" t="s">
        <v>405</v>
      </c>
      <c r="Z102" s="19">
        <f>H91</f>
        <v>55</v>
      </c>
      <c r="AA102" s="63" t="s">
        <v>77</v>
      </c>
      <c r="AB102" s="36"/>
      <c r="AC102" s="36"/>
      <c r="AD102" s="36"/>
      <c r="AE102" s="36"/>
      <c r="AF102" s="36"/>
      <c r="AG102" s="36"/>
      <c r="AH102" s="36"/>
      <c r="AI102" s="36"/>
      <c r="AJ102" s="36"/>
      <c r="AK102" s="87"/>
      <c r="BN102" s="16"/>
      <c r="ET102" s="15"/>
    </row>
    <row r="103" spans="1:150" ht="26.25" customHeight="1" x14ac:dyDescent="0.2">
      <c r="B103" s="595"/>
      <c r="C103" s="627"/>
      <c r="D103" s="565" t="s">
        <v>439</v>
      </c>
      <c r="E103" s="623"/>
      <c r="F103" s="104" t="s">
        <v>81</v>
      </c>
      <c r="G103" s="180">
        <f>14*(G77+Coeficientes!$F$45*G82+Coeficientes!$F$46*G87+Coeficientes!$F$47*G92)</f>
        <v>0</v>
      </c>
      <c r="H103" s="19">
        <f t="shared" si="8"/>
        <v>67</v>
      </c>
      <c r="K103" s="19">
        <f t="shared" ref="K103" si="11">H103</f>
        <v>67</v>
      </c>
      <c r="L103" s="31" t="s">
        <v>5</v>
      </c>
      <c r="M103" s="61" t="s">
        <v>403</v>
      </c>
      <c r="N103" s="19">
        <f>H77</f>
        <v>41</v>
      </c>
      <c r="O103" s="62" t="s">
        <v>404</v>
      </c>
      <c r="P103" s="62">
        <f>Coeficientes!$F$45</f>
        <v>0</v>
      </c>
      <c r="Q103" s="62" t="s">
        <v>405</v>
      </c>
      <c r="R103" s="19">
        <f>H82</f>
        <v>46</v>
      </c>
      <c r="S103" s="62" t="s">
        <v>404</v>
      </c>
      <c r="T103" s="62">
        <f>Coeficientes!$F$46</f>
        <v>0</v>
      </c>
      <c r="U103" s="62" t="s">
        <v>405</v>
      </c>
      <c r="V103" s="19">
        <f>H87</f>
        <v>51</v>
      </c>
      <c r="W103" s="62" t="s">
        <v>404</v>
      </c>
      <c r="X103" s="62">
        <f>Coeficientes!$F$47</f>
        <v>0</v>
      </c>
      <c r="Y103" s="62" t="s">
        <v>405</v>
      </c>
      <c r="Z103" s="19">
        <f>H92</f>
        <v>56</v>
      </c>
      <c r="AA103" s="63" t="s">
        <v>77</v>
      </c>
      <c r="AB103" s="36"/>
      <c r="AC103" s="36"/>
      <c r="AD103" s="36"/>
      <c r="AE103" s="36"/>
      <c r="AF103" s="36"/>
      <c r="AG103" s="36"/>
      <c r="AH103" s="36"/>
      <c r="AI103" s="36"/>
      <c r="AJ103" s="36"/>
      <c r="AK103" s="87"/>
      <c r="BN103" s="16"/>
      <c r="ET103" s="15"/>
    </row>
    <row r="104" spans="1:150" s="36" customFormat="1" ht="26.25" customHeight="1" x14ac:dyDescent="0.2">
      <c r="A104" s="87"/>
      <c r="B104" s="32"/>
      <c r="C104" s="32"/>
      <c r="D104" s="69"/>
      <c r="E104" s="69"/>
      <c r="F104" s="32"/>
      <c r="G104" s="43"/>
      <c r="H104" s="49"/>
      <c r="I104" s="87"/>
      <c r="J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</row>
    <row r="105" spans="1:150" s="36" customFormat="1" ht="26.25" customHeight="1" x14ac:dyDescent="0.2">
      <c r="A105" s="87"/>
      <c r="B105" s="34" t="s">
        <v>158</v>
      </c>
      <c r="C105" s="32"/>
      <c r="D105" s="32"/>
      <c r="E105" s="32"/>
      <c r="F105" s="32"/>
      <c r="G105" s="43"/>
      <c r="H105" s="46"/>
      <c r="I105" s="87"/>
      <c r="J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</row>
    <row r="106" spans="1:150" s="36" customFormat="1" ht="26.25" customHeight="1" x14ac:dyDescent="0.2">
      <c r="A106" s="87"/>
      <c r="B106" s="34"/>
      <c r="C106" s="32"/>
      <c r="D106" s="32"/>
      <c r="E106" s="32"/>
      <c r="F106" s="32"/>
      <c r="G106" s="43"/>
      <c r="H106" s="46"/>
      <c r="I106" s="87"/>
      <c r="J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</row>
    <row r="107" spans="1:150" s="36" customFormat="1" ht="26.25" customHeight="1" x14ac:dyDescent="0.2">
      <c r="A107" s="87"/>
      <c r="B107" s="78" t="s">
        <v>461</v>
      </c>
      <c r="C107" s="32"/>
      <c r="D107" s="32"/>
      <c r="E107" s="32"/>
      <c r="F107" s="32"/>
      <c r="G107" s="43"/>
      <c r="H107" s="46"/>
      <c r="I107" s="87"/>
      <c r="J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</row>
    <row r="108" spans="1:150" s="36" customFormat="1" ht="26.25" customHeight="1" x14ac:dyDescent="0.2">
      <c r="A108" s="87"/>
      <c r="B108" s="32"/>
      <c r="C108" s="32"/>
      <c r="D108" s="32"/>
      <c r="E108" s="32"/>
      <c r="F108" s="32"/>
      <c r="G108" s="43"/>
      <c r="H108" s="46"/>
      <c r="I108" s="87"/>
      <c r="J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</row>
    <row r="109" spans="1:150" ht="26.25" customHeight="1" x14ac:dyDescent="0.2">
      <c r="B109" s="212" t="s">
        <v>123</v>
      </c>
      <c r="C109" s="25"/>
      <c r="D109" s="25"/>
      <c r="E109" s="26"/>
      <c r="F109" s="104" t="s">
        <v>169</v>
      </c>
      <c r="G109" s="21">
        <f>ROUND(Insumos!G29,0)</f>
        <v>0</v>
      </c>
      <c r="H109" s="19">
        <f>H103+1</f>
        <v>68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150" s="36" customFormat="1" ht="26.25" customHeight="1" x14ac:dyDescent="0.2">
      <c r="A110" s="87"/>
      <c r="B110" s="32"/>
      <c r="C110" s="32"/>
      <c r="D110" s="32"/>
      <c r="E110" s="32"/>
      <c r="F110" s="32"/>
      <c r="G110" s="43"/>
      <c r="H110" s="46"/>
      <c r="I110" s="87"/>
      <c r="J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</row>
    <row r="111" spans="1:150" ht="26.25" customHeight="1" x14ac:dyDescent="0.2">
      <c r="B111" s="448" t="s">
        <v>455</v>
      </c>
      <c r="C111" s="25"/>
      <c r="D111" s="25"/>
      <c r="E111" s="26"/>
      <c r="F111" s="104" t="s">
        <v>462</v>
      </c>
      <c r="G111" s="449">
        <f>Insumos!G31</f>
        <v>0</v>
      </c>
      <c r="H111" s="19">
        <f>H109+1</f>
        <v>69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150" s="36" customFormat="1" ht="26.25" customHeight="1" x14ac:dyDescent="0.2">
      <c r="A112" s="87"/>
      <c r="B112" s="32"/>
      <c r="C112" s="32"/>
      <c r="D112" s="32"/>
      <c r="E112" s="32"/>
      <c r="F112" s="32"/>
      <c r="G112" s="43"/>
      <c r="H112" s="46"/>
      <c r="I112" s="87"/>
      <c r="J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</row>
    <row r="113" spans="1:150" s="36" customFormat="1" ht="26.25" customHeight="1" x14ac:dyDescent="0.2">
      <c r="A113" s="87"/>
      <c r="B113" s="34" t="s">
        <v>150</v>
      </c>
      <c r="C113" s="32"/>
      <c r="D113" s="32"/>
      <c r="E113" s="32"/>
      <c r="F113" s="32"/>
      <c r="G113" s="43"/>
      <c r="H113" s="46"/>
      <c r="I113" s="87"/>
      <c r="J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</row>
    <row r="114" spans="1:150" s="36" customFormat="1" ht="26.25" customHeight="1" x14ac:dyDescent="0.2">
      <c r="A114" s="87"/>
      <c r="B114" s="32"/>
      <c r="C114" s="32"/>
      <c r="D114" s="32"/>
      <c r="E114" s="32"/>
      <c r="F114" s="32"/>
      <c r="G114" s="72"/>
      <c r="H114" s="46"/>
      <c r="I114" s="87"/>
      <c r="J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</row>
    <row r="115" spans="1:150" ht="26.25" customHeight="1" x14ac:dyDescent="0.2">
      <c r="B115" s="565" t="s">
        <v>341</v>
      </c>
      <c r="C115" s="565"/>
      <c r="D115" s="565" t="s">
        <v>173</v>
      </c>
      <c r="E115" s="173" t="s">
        <v>54</v>
      </c>
      <c r="F115" s="104" t="s">
        <v>34</v>
      </c>
      <c r="G115" s="190">
        <f>Insumos!G121</f>
        <v>0</v>
      </c>
      <c r="H115" s="19">
        <f>H111+1</f>
        <v>70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1:150" ht="26.25" customHeight="1" x14ac:dyDescent="0.2">
      <c r="B116" s="565"/>
      <c r="C116" s="565"/>
      <c r="D116" s="565"/>
      <c r="E116" s="173" t="s">
        <v>99</v>
      </c>
      <c r="F116" s="104" t="s">
        <v>34</v>
      </c>
      <c r="G116" s="190">
        <f>Insumos!G122</f>
        <v>0</v>
      </c>
      <c r="H116" s="19">
        <f>H115+1</f>
        <v>71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1:150" ht="26.25" customHeight="1" x14ac:dyDescent="0.2">
      <c r="B117" s="565"/>
      <c r="C117" s="565"/>
      <c r="D117" s="565"/>
      <c r="E117" s="173" t="s">
        <v>100</v>
      </c>
      <c r="F117" s="104" t="s">
        <v>34</v>
      </c>
      <c r="G117" s="190">
        <f>Insumos!G123</f>
        <v>0</v>
      </c>
      <c r="H117" s="19">
        <f t="shared" ref="H117:H147" si="12">H116+1</f>
        <v>72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1:150" ht="26.25" customHeight="1" x14ac:dyDescent="0.2">
      <c r="B118" s="565"/>
      <c r="C118" s="565"/>
      <c r="D118" s="565"/>
      <c r="E118" s="173" t="s">
        <v>101</v>
      </c>
      <c r="F118" s="104" t="s">
        <v>34</v>
      </c>
      <c r="G118" s="190">
        <f>Insumos!G124</f>
        <v>0</v>
      </c>
      <c r="H118" s="19">
        <f t="shared" si="12"/>
        <v>73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150" ht="26.25" customHeight="1" x14ac:dyDescent="0.2">
      <c r="B119" s="565"/>
      <c r="C119" s="565"/>
      <c r="D119" s="565"/>
      <c r="E119" s="173" t="s">
        <v>102</v>
      </c>
      <c r="F119" s="104" t="s">
        <v>34</v>
      </c>
      <c r="G119" s="190">
        <f>Insumos!G125</f>
        <v>0</v>
      </c>
      <c r="H119" s="19">
        <f t="shared" si="12"/>
        <v>74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150" ht="26.25" customHeight="1" x14ac:dyDescent="0.2">
      <c r="B120" s="565"/>
      <c r="C120" s="565"/>
      <c r="D120" s="565"/>
      <c r="E120" s="173" t="s">
        <v>103</v>
      </c>
      <c r="F120" s="104" t="s">
        <v>34</v>
      </c>
      <c r="G120" s="190">
        <f>Insumos!G126</f>
        <v>0</v>
      </c>
      <c r="H120" s="19">
        <f t="shared" si="12"/>
        <v>75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1:150" ht="26.25" customHeight="1" x14ac:dyDescent="0.2">
      <c r="B121" s="565"/>
      <c r="C121" s="565"/>
      <c r="D121" s="565"/>
      <c r="E121" s="173" t="s">
        <v>104</v>
      </c>
      <c r="F121" s="104" t="s">
        <v>34</v>
      </c>
      <c r="G121" s="190">
        <f>Insumos!G127</f>
        <v>0</v>
      </c>
      <c r="H121" s="19">
        <f t="shared" si="12"/>
        <v>76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1:150" ht="26.25" customHeight="1" x14ac:dyDescent="0.2">
      <c r="B122" s="565"/>
      <c r="C122" s="565"/>
      <c r="D122" s="565"/>
      <c r="E122" s="173" t="s">
        <v>105</v>
      </c>
      <c r="F122" s="104" t="s">
        <v>34</v>
      </c>
      <c r="G122" s="190">
        <f>Insumos!G128</f>
        <v>0</v>
      </c>
      <c r="H122" s="19">
        <f t="shared" si="12"/>
        <v>77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1:150" ht="26.25" customHeight="1" x14ac:dyDescent="0.2">
      <c r="B123" s="565"/>
      <c r="C123" s="565"/>
      <c r="D123" s="565"/>
      <c r="E123" s="173" t="s">
        <v>106</v>
      </c>
      <c r="F123" s="104" t="s">
        <v>34</v>
      </c>
      <c r="G123" s="190">
        <f>Insumos!G129</f>
        <v>0</v>
      </c>
      <c r="H123" s="19">
        <f t="shared" si="12"/>
        <v>78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1:150" ht="26.25" customHeight="1" x14ac:dyDescent="0.2">
      <c r="B124" s="565"/>
      <c r="C124" s="565"/>
      <c r="D124" s="565"/>
      <c r="E124" s="173" t="s">
        <v>107</v>
      </c>
      <c r="F124" s="104" t="s">
        <v>34</v>
      </c>
      <c r="G124" s="190">
        <f>Insumos!G130</f>
        <v>0</v>
      </c>
      <c r="H124" s="19">
        <f t="shared" si="12"/>
        <v>79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1:150" ht="26.25" customHeight="1" x14ac:dyDescent="0.2">
      <c r="B125" s="565"/>
      <c r="C125" s="565"/>
      <c r="D125" s="565"/>
      <c r="E125" s="173" t="s">
        <v>108</v>
      </c>
      <c r="F125" s="104" t="s">
        <v>34</v>
      </c>
      <c r="G125" s="190">
        <f>Insumos!G131</f>
        <v>0</v>
      </c>
      <c r="H125" s="19">
        <f t="shared" si="12"/>
        <v>80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1:150" ht="26.25" customHeight="1" x14ac:dyDescent="0.2">
      <c r="B126" s="565"/>
      <c r="C126" s="565"/>
      <c r="D126" s="565"/>
      <c r="E126" s="173" t="s">
        <v>109</v>
      </c>
      <c r="F126" s="104" t="s">
        <v>34</v>
      </c>
      <c r="G126" s="190">
        <f>Insumos!G132</f>
        <v>0</v>
      </c>
      <c r="H126" s="19">
        <f t="shared" si="12"/>
        <v>81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1:150" ht="26.25" customHeight="1" x14ac:dyDescent="0.2">
      <c r="B127" s="565"/>
      <c r="C127" s="565"/>
      <c r="D127" s="565"/>
      <c r="E127" s="173" t="s">
        <v>110</v>
      </c>
      <c r="F127" s="104" t="s">
        <v>34</v>
      </c>
      <c r="G127" s="190">
        <f>Insumos!G133</f>
        <v>0</v>
      </c>
      <c r="H127" s="19">
        <f t="shared" si="12"/>
        <v>82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1:150" ht="26.25" customHeight="1" x14ac:dyDescent="0.2">
      <c r="B128" s="565"/>
      <c r="C128" s="565"/>
      <c r="D128" s="565"/>
      <c r="E128" s="173" t="s">
        <v>111</v>
      </c>
      <c r="F128" s="104" t="s">
        <v>34</v>
      </c>
      <c r="G128" s="190">
        <f>Insumos!G134</f>
        <v>0</v>
      </c>
      <c r="H128" s="19">
        <f t="shared" si="12"/>
        <v>83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</row>
    <row r="129" spans="2:150" ht="26.25" customHeight="1" x14ac:dyDescent="0.2">
      <c r="B129" s="565"/>
      <c r="C129" s="565"/>
      <c r="D129" s="565"/>
      <c r="E129" s="173" t="s">
        <v>112</v>
      </c>
      <c r="F129" s="104" t="s">
        <v>34</v>
      </c>
      <c r="G129" s="190">
        <f>Insumos!G135</f>
        <v>0</v>
      </c>
      <c r="H129" s="19">
        <f t="shared" si="12"/>
        <v>84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</row>
    <row r="130" spans="2:150" ht="26.25" customHeight="1" x14ac:dyDescent="0.2">
      <c r="B130" s="565"/>
      <c r="C130" s="565"/>
      <c r="D130" s="565"/>
      <c r="E130" s="184" t="s">
        <v>113</v>
      </c>
      <c r="F130" s="104" t="s">
        <v>34</v>
      </c>
      <c r="G130" s="190">
        <f>Insumos!G136</f>
        <v>0</v>
      </c>
      <c r="H130" s="19">
        <f t="shared" si="12"/>
        <v>85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</row>
    <row r="131" spans="2:150" ht="26.25" customHeight="1" x14ac:dyDescent="0.2">
      <c r="B131" s="565"/>
      <c r="C131" s="565"/>
      <c r="D131" s="565"/>
      <c r="E131" s="173" t="s">
        <v>30</v>
      </c>
      <c r="F131" s="104" t="s">
        <v>34</v>
      </c>
      <c r="G131" s="189">
        <f>SUM(G115:G130)</f>
        <v>0</v>
      </c>
      <c r="H131" s="19">
        <f t="shared" si="12"/>
        <v>86</v>
      </c>
      <c r="J131" s="113"/>
      <c r="K131" s="19">
        <f>H131</f>
        <v>86</v>
      </c>
      <c r="L131" s="31" t="s">
        <v>5</v>
      </c>
      <c r="M131" s="65" t="s">
        <v>75</v>
      </c>
      <c r="N131" s="19">
        <f>H115</f>
        <v>70</v>
      </c>
      <c r="O131" s="66" t="s">
        <v>76</v>
      </c>
      <c r="P131" s="19">
        <f>H130</f>
        <v>85</v>
      </c>
      <c r="Q131" s="63" t="s">
        <v>77</v>
      </c>
      <c r="R131" s="64"/>
      <c r="S131" s="64"/>
      <c r="T131" s="64"/>
      <c r="U131" s="64"/>
      <c r="V131" s="64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</row>
    <row r="132" spans="2:150" ht="26.25" customHeight="1" x14ac:dyDescent="0.2">
      <c r="B132" s="121"/>
      <c r="C132" s="121"/>
      <c r="D132" s="121"/>
      <c r="E132" s="121"/>
      <c r="F132" s="87"/>
      <c r="G132" s="87"/>
      <c r="H132" s="87"/>
      <c r="J132" s="113"/>
      <c r="K132" s="86"/>
      <c r="L132" s="88"/>
      <c r="M132" s="130"/>
      <c r="N132" s="86"/>
      <c r="O132" s="128"/>
      <c r="P132" s="86"/>
      <c r="Q132" s="110"/>
      <c r="R132" s="113"/>
      <c r="S132" s="113"/>
      <c r="T132" s="113"/>
      <c r="U132" s="64"/>
      <c r="V132" s="64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</row>
    <row r="133" spans="2:150" ht="26.25" customHeight="1" x14ac:dyDescent="0.2">
      <c r="B133" s="565" t="s">
        <v>446</v>
      </c>
      <c r="C133" s="565"/>
      <c r="D133" s="565" t="s">
        <v>15</v>
      </c>
      <c r="E133" s="173" t="s">
        <v>54</v>
      </c>
      <c r="F133" s="104" t="s">
        <v>34</v>
      </c>
      <c r="G133" s="190">
        <f>Insumos!G138</f>
        <v>0</v>
      </c>
      <c r="H133" s="19">
        <f>H131+1</f>
        <v>87</v>
      </c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</row>
    <row r="134" spans="2:150" ht="26.25" customHeight="1" x14ac:dyDescent="0.2">
      <c r="B134" s="565"/>
      <c r="C134" s="565"/>
      <c r="D134" s="565"/>
      <c r="E134" s="173" t="s">
        <v>99</v>
      </c>
      <c r="F134" s="104" t="s">
        <v>34</v>
      </c>
      <c r="G134" s="190">
        <f>Insumos!G139</f>
        <v>0</v>
      </c>
      <c r="H134" s="19">
        <f t="shared" si="12"/>
        <v>88</v>
      </c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</row>
    <row r="135" spans="2:150" ht="26.25" customHeight="1" x14ac:dyDescent="0.2">
      <c r="B135" s="565"/>
      <c r="C135" s="565"/>
      <c r="D135" s="565"/>
      <c r="E135" s="173" t="s">
        <v>100</v>
      </c>
      <c r="F135" s="104" t="s">
        <v>34</v>
      </c>
      <c r="G135" s="190">
        <f>Insumos!G140</f>
        <v>0</v>
      </c>
      <c r="H135" s="19">
        <f t="shared" si="12"/>
        <v>89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</row>
    <row r="136" spans="2:150" ht="26.25" customHeight="1" x14ac:dyDescent="0.2">
      <c r="B136" s="565"/>
      <c r="C136" s="565"/>
      <c r="D136" s="565"/>
      <c r="E136" s="173" t="s">
        <v>101</v>
      </c>
      <c r="F136" s="104" t="s">
        <v>34</v>
      </c>
      <c r="G136" s="190">
        <f>Insumos!G141</f>
        <v>0</v>
      </c>
      <c r="H136" s="19">
        <f t="shared" si="12"/>
        <v>90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</row>
    <row r="137" spans="2:150" ht="26.25" customHeight="1" x14ac:dyDescent="0.2">
      <c r="B137" s="565"/>
      <c r="C137" s="565"/>
      <c r="D137" s="565"/>
      <c r="E137" s="173" t="s">
        <v>102</v>
      </c>
      <c r="F137" s="104" t="s">
        <v>34</v>
      </c>
      <c r="G137" s="190">
        <f>Insumos!G142</f>
        <v>0</v>
      </c>
      <c r="H137" s="19">
        <f t="shared" si="12"/>
        <v>91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</row>
    <row r="138" spans="2:150" ht="26.25" customHeight="1" x14ac:dyDescent="0.2">
      <c r="B138" s="565"/>
      <c r="C138" s="565"/>
      <c r="D138" s="565"/>
      <c r="E138" s="173" t="s">
        <v>103</v>
      </c>
      <c r="F138" s="104" t="s">
        <v>34</v>
      </c>
      <c r="G138" s="190">
        <f>Insumos!G143</f>
        <v>0</v>
      </c>
      <c r="H138" s="19">
        <f t="shared" si="12"/>
        <v>92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</row>
    <row r="139" spans="2:150" ht="26.25" customHeight="1" x14ac:dyDescent="0.2">
      <c r="B139" s="565"/>
      <c r="C139" s="565"/>
      <c r="D139" s="565"/>
      <c r="E139" s="173" t="s">
        <v>104</v>
      </c>
      <c r="F139" s="104" t="s">
        <v>34</v>
      </c>
      <c r="G139" s="190">
        <f>Insumos!G144</f>
        <v>0</v>
      </c>
      <c r="H139" s="19">
        <f t="shared" si="12"/>
        <v>93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</row>
    <row r="140" spans="2:150" ht="26.25" customHeight="1" x14ac:dyDescent="0.2">
      <c r="B140" s="565"/>
      <c r="C140" s="565"/>
      <c r="D140" s="565"/>
      <c r="E140" s="173" t="s">
        <v>105</v>
      </c>
      <c r="F140" s="104" t="s">
        <v>34</v>
      </c>
      <c r="G140" s="190">
        <f>Insumos!G145</f>
        <v>0</v>
      </c>
      <c r="H140" s="19">
        <f t="shared" si="12"/>
        <v>94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</row>
    <row r="141" spans="2:150" ht="26.25" customHeight="1" x14ac:dyDescent="0.2">
      <c r="B141" s="565"/>
      <c r="C141" s="565"/>
      <c r="D141" s="565"/>
      <c r="E141" s="173" t="s">
        <v>106</v>
      </c>
      <c r="F141" s="104" t="s">
        <v>34</v>
      </c>
      <c r="G141" s="190">
        <f>Insumos!G146</f>
        <v>0</v>
      </c>
      <c r="H141" s="19">
        <f t="shared" si="12"/>
        <v>95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</row>
    <row r="142" spans="2:150" ht="26.25" customHeight="1" x14ac:dyDescent="0.2">
      <c r="B142" s="565"/>
      <c r="C142" s="565"/>
      <c r="D142" s="565"/>
      <c r="E142" s="173" t="s">
        <v>107</v>
      </c>
      <c r="F142" s="104" t="s">
        <v>34</v>
      </c>
      <c r="G142" s="190">
        <f>Insumos!G147</f>
        <v>0</v>
      </c>
      <c r="H142" s="19">
        <f t="shared" si="12"/>
        <v>96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</row>
    <row r="143" spans="2:150" ht="26.25" customHeight="1" x14ac:dyDescent="0.2">
      <c r="B143" s="565"/>
      <c r="C143" s="565"/>
      <c r="D143" s="565"/>
      <c r="E143" s="173" t="s">
        <v>108</v>
      </c>
      <c r="F143" s="104" t="s">
        <v>34</v>
      </c>
      <c r="G143" s="190">
        <f>Insumos!G148</f>
        <v>0</v>
      </c>
      <c r="H143" s="19">
        <f t="shared" si="12"/>
        <v>97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</row>
    <row r="144" spans="2:150" ht="26.25" customHeight="1" x14ac:dyDescent="0.2">
      <c r="B144" s="565"/>
      <c r="C144" s="565"/>
      <c r="D144" s="565"/>
      <c r="E144" s="173" t="s">
        <v>109</v>
      </c>
      <c r="F144" s="104" t="s">
        <v>34</v>
      </c>
      <c r="G144" s="190">
        <f>Insumos!G149</f>
        <v>0</v>
      </c>
      <c r="H144" s="19">
        <f t="shared" si="12"/>
        <v>98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</row>
    <row r="145" spans="2:150" ht="26.25" customHeight="1" x14ac:dyDescent="0.2">
      <c r="B145" s="565"/>
      <c r="C145" s="565"/>
      <c r="D145" s="565"/>
      <c r="E145" s="173" t="s">
        <v>110</v>
      </c>
      <c r="F145" s="104" t="s">
        <v>34</v>
      </c>
      <c r="G145" s="190">
        <f>Insumos!G150</f>
        <v>0</v>
      </c>
      <c r="H145" s="19">
        <f t="shared" si="12"/>
        <v>99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</row>
    <row r="146" spans="2:150" ht="26.25" customHeight="1" x14ac:dyDescent="0.2">
      <c r="B146" s="565"/>
      <c r="C146" s="565"/>
      <c r="D146" s="565"/>
      <c r="E146" s="173" t="s">
        <v>111</v>
      </c>
      <c r="F146" s="104" t="s">
        <v>34</v>
      </c>
      <c r="G146" s="190">
        <f>Insumos!G151</f>
        <v>0</v>
      </c>
      <c r="H146" s="19">
        <f t="shared" si="12"/>
        <v>100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</row>
    <row r="147" spans="2:150" ht="26.25" customHeight="1" x14ac:dyDescent="0.2">
      <c r="B147" s="565"/>
      <c r="C147" s="565"/>
      <c r="D147" s="565"/>
      <c r="E147" s="173" t="s">
        <v>112</v>
      </c>
      <c r="F147" s="104" t="s">
        <v>34</v>
      </c>
      <c r="G147" s="190">
        <f>Insumos!G152</f>
        <v>0</v>
      </c>
      <c r="H147" s="19">
        <f t="shared" si="12"/>
        <v>101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</row>
    <row r="148" spans="2:150" ht="26.25" customHeight="1" x14ac:dyDescent="0.2">
      <c r="B148" s="565"/>
      <c r="C148" s="565"/>
      <c r="D148" s="565"/>
      <c r="E148" s="184" t="s">
        <v>113</v>
      </c>
      <c r="F148" s="104" t="s">
        <v>34</v>
      </c>
      <c r="G148" s="190">
        <f>Insumos!G153</f>
        <v>0</v>
      </c>
      <c r="H148" s="19">
        <f>H147+1</f>
        <v>102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</row>
    <row r="149" spans="2:150" ht="26.25" customHeight="1" x14ac:dyDescent="0.2">
      <c r="B149" s="565"/>
      <c r="C149" s="565"/>
      <c r="D149" s="565"/>
      <c r="E149" s="173" t="s">
        <v>30</v>
      </c>
      <c r="F149" s="104" t="s">
        <v>34</v>
      </c>
      <c r="G149" s="189">
        <f>SUM(G133:G148)</f>
        <v>0</v>
      </c>
      <c r="H149" s="19">
        <f>H148+1</f>
        <v>103</v>
      </c>
      <c r="J149" s="113"/>
      <c r="K149" s="19">
        <f>H149</f>
        <v>103</v>
      </c>
      <c r="L149" s="31" t="s">
        <v>5</v>
      </c>
      <c r="M149" s="65" t="s">
        <v>75</v>
      </c>
      <c r="N149" s="19">
        <f>H133</f>
        <v>87</v>
      </c>
      <c r="O149" s="66" t="s">
        <v>76</v>
      </c>
      <c r="P149" s="19">
        <f>H148</f>
        <v>102</v>
      </c>
      <c r="Q149" s="63" t="s">
        <v>77</v>
      </c>
      <c r="R149" s="64"/>
      <c r="S149" s="64"/>
      <c r="T149" s="64"/>
      <c r="U149" s="64"/>
      <c r="V149" s="64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</row>
    <row r="150" spans="2:150" ht="26.25" customHeight="1" x14ac:dyDescent="0.2">
      <c r="B150" s="121"/>
      <c r="C150" s="121"/>
      <c r="D150" s="121"/>
      <c r="E150" s="121"/>
      <c r="F150" s="87"/>
      <c r="G150" s="87"/>
      <c r="H150" s="87"/>
      <c r="J150" s="113"/>
      <c r="K150" s="86"/>
      <c r="L150" s="88"/>
      <c r="M150" s="130"/>
      <c r="N150" s="86"/>
      <c r="O150" s="128"/>
      <c r="P150" s="86"/>
      <c r="Q150" s="110"/>
      <c r="R150" s="113"/>
      <c r="S150" s="113"/>
      <c r="T150" s="113"/>
      <c r="U150" s="113"/>
      <c r="V150" s="113"/>
      <c r="W150" s="87"/>
      <c r="X150" s="87"/>
      <c r="Y150" s="87"/>
      <c r="Z150" s="36"/>
      <c r="AA150" s="87"/>
      <c r="AB150" s="36"/>
      <c r="AC150" s="87"/>
      <c r="AD150" s="36"/>
      <c r="AE150" s="87"/>
      <c r="AF150" s="36"/>
      <c r="AG150" s="36"/>
      <c r="AH150" s="36"/>
      <c r="AI150" s="36"/>
      <c r="AJ150" s="36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</row>
    <row r="151" spans="2:150" ht="26.25" customHeight="1" x14ac:dyDescent="0.2">
      <c r="B151" s="565" t="s">
        <v>446</v>
      </c>
      <c r="C151" s="565"/>
      <c r="D151" s="565" t="s">
        <v>16</v>
      </c>
      <c r="E151" s="173" t="s">
        <v>54</v>
      </c>
      <c r="F151" s="104" t="s">
        <v>34</v>
      </c>
      <c r="G151" s="190">
        <f>Insumos!G155</f>
        <v>0</v>
      </c>
      <c r="H151" s="19">
        <f>H149+1</f>
        <v>104</v>
      </c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87"/>
      <c r="X151" s="87"/>
      <c r="Y151" s="87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</row>
    <row r="152" spans="2:150" ht="26.25" customHeight="1" x14ac:dyDescent="0.2">
      <c r="B152" s="565"/>
      <c r="C152" s="565"/>
      <c r="D152" s="565"/>
      <c r="E152" s="173" t="s">
        <v>99</v>
      </c>
      <c r="F152" s="104" t="s">
        <v>34</v>
      </c>
      <c r="G152" s="190">
        <f>Insumos!G156</f>
        <v>0</v>
      </c>
      <c r="H152" s="19">
        <f>H151+1</f>
        <v>105</v>
      </c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87"/>
      <c r="X152" s="87"/>
      <c r="Y152" s="87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</row>
    <row r="153" spans="2:150" ht="26.25" customHeight="1" x14ac:dyDescent="0.2">
      <c r="B153" s="565"/>
      <c r="C153" s="565"/>
      <c r="D153" s="565"/>
      <c r="E153" s="173" t="s">
        <v>100</v>
      </c>
      <c r="F153" s="104" t="s">
        <v>34</v>
      </c>
      <c r="G153" s="190">
        <f>Insumos!G157</f>
        <v>0</v>
      </c>
      <c r="H153" s="19">
        <f t="shared" ref="H153:H167" si="13">H152+1</f>
        <v>106</v>
      </c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87"/>
      <c r="X153" s="87"/>
      <c r="Y153" s="87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</row>
    <row r="154" spans="2:150" ht="26.25" customHeight="1" x14ac:dyDescent="0.2">
      <c r="B154" s="565"/>
      <c r="C154" s="565"/>
      <c r="D154" s="565"/>
      <c r="E154" s="173" t="s">
        <v>101</v>
      </c>
      <c r="F154" s="104" t="s">
        <v>34</v>
      </c>
      <c r="G154" s="190">
        <f>Insumos!G158</f>
        <v>0</v>
      </c>
      <c r="H154" s="19">
        <f t="shared" si="13"/>
        <v>107</v>
      </c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87"/>
      <c r="X154" s="87"/>
      <c r="Y154" s="87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</row>
    <row r="155" spans="2:150" ht="26.25" customHeight="1" x14ac:dyDescent="0.2">
      <c r="B155" s="565"/>
      <c r="C155" s="565"/>
      <c r="D155" s="565"/>
      <c r="E155" s="173" t="s">
        <v>102</v>
      </c>
      <c r="F155" s="104" t="s">
        <v>34</v>
      </c>
      <c r="G155" s="190">
        <f>Insumos!G159</f>
        <v>0</v>
      </c>
      <c r="H155" s="19">
        <f t="shared" si="13"/>
        <v>108</v>
      </c>
      <c r="J155" s="113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</row>
    <row r="156" spans="2:150" ht="26.25" customHeight="1" x14ac:dyDescent="0.2">
      <c r="B156" s="565"/>
      <c r="C156" s="565"/>
      <c r="D156" s="565"/>
      <c r="E156" s="173" t="s">
        <v>103</v>
      </c>
      <c r="F156" s="104" t="s">
        <v>34</v>
      </c>
      <c r="G156" s="190">
        <f>Insumos!G160</f>
        <v>0</v>
      </c>
      <c r="H156" s="19">
        <f t="shared" si="13"/>
        <v>109</v>
      </c>
      <c r="J156" s="113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</row>
    <row r="157" spans="2:150" ht="26.25" customHeight="1" x14ac:dyDescent="0.2">
      <c r="B157" s="565"/>
      <c r="C157" s="565"/>
      <c r="D157" s="565"/>
      <c r="E157" s="173" t="s">
        <v>104</v>
      </c>
      <c r="F157" s="104" t="s">
        <v>34</v>
      </c>
      <c r="G157" s="190">
        <f>Insumos!G161</f>
        <v>0</v>
      </c>
      <c r="H157" s="19">
        <f t="shared" si="13"/>
        <v>110</v>
      </c>
      <c r="J157" s="113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</row>
    <row r="158" spans="2:150" ht="26.25" customHeight="1" x14ac:dyDescent="0.2">
      <c r="B158" s="565"/>
      <c r="C158" s="565"/>
      <c r="D158" s="565"/>
      <c r="E158" s="173" t="s">
        <v>105</v>
      </c>
      <c r="F158" s="104" t="s">
        <v>34</v>
      </c>
      <c r="G158" s="190">
        <f>Insumos!G162</f>
        <v>0</v>
      </c>
      <c r="H158" s="19">
        <f t="shared" si="13"/>
        <v>111</v>
      </c>
      <c r="J158" s="113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</row>
    <row r="159" spans="2:150" ht="26.25" customHeight="1" x14ac:dyDescent="0.2">
      <c r="B159" s="565"/>
      <c r="C159" s="565"/>
      <c r="D159" s="565"/>
      <c r="E159" s="173" t="s">
        <v>106</v>
      </c>
      <c r="F159" s="104" t="s">
        <v>34</v>
      </c>
      <c r="G159" s="190">
        <f>Insumos!G163</f>
        <v>0</v>
      </c>
      <c r="H159" s="19">
        <f t="shared" si="13"/>
        <v>112</v>
      </c>
      <c r="J159" s="113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</row>
    <row r="160" spans="2:150" ht="26.25" customHeight="1" x14ac:dyDescent="0.2">
      <c r="B160" s="565"/>
      <c r="C160" s="565"/>
      <c r="D160" s="565"/>
      <c r="E160" s="173" t="s">
        <v>107</v>
      </c>
      <c r="F160" s="104" t="s">
        <v>34</v>
      </c>
      <c r="G160" s="190">
        <f>Insumos!G164</f>
        <v>0</v>
      </c>
      <c r="H160" s="19">
        <f t="shared" si="13"/>
        <v>113</v>
      </c>
      <c r="J160" s="113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</row>
    <row r="161" spans="1:150" ht="26.25" customHeight="1" x14ac:dyDescent="0.2">
      <c r="B161" s="565"/>
      <c r="C161" s="565"/>
      <c r="D161" s="565"/>
      <c r="E161" s="173" t="s">
        <v>108</v>
      </c>
      <c r="F161" s="104" t="s">
        <v>34</v>
      </c>
      <c r="G161" s="190">
        <f>Insumos!G165</f>
        <v>0</v>
      </c>
      <c r="H161" s="19">
        <f t="shared" si="13"/>
        <v>114</v>
      </c>
      <c r="J161" s="113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</row>
    <row r="162" spans="1:150" ht="26.25" customHeight="1" x14ac:dyDescent="0.2">
      <c r="B162" s="565"/>
      <c r="C162" s="565"/>
      <c r="D162" s="565"/>
      <c r="E162" s="173" t="s">
        <v>109</v>
      </c>
      <c r="F162" s="104" t="s">
        <v>34</v>
      </c>
      <c r="G162" s="190">
        <f>Insumos!G166</f>
        <v>0</v>
      </c>
      <c r="H162" s="19">
        <f t="shared" si="13"/>
        <v>115</v>
      </c>
      <c r="J162" s="113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</row>
    <row r="163" spans="1:150" ht="26.25" customHeight="1" x14ac:dyDescent="0.2">
      <c r="B163" s="565"/>
      <c r="C163" s="565"/>
      <c r="D163" s="565"/>
      <c r="E163" s="173" t="s">
        <v>110</v>
      </c>
      <c r="F163" s="104" t="s">
        <v>34</v>
      </c>
      <c r="G163" s="190">
        <f>Insumos!G167</f>
        <v>0</v>
      </c>
      <c r="H163" s="19">
        <f t="shared" si="13"/>
        <v>116</v>
      </c>
      <c r="J163" s="113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</row>
    <row r="164" spans="1:150" ht="26.25" customHeight="1" x14ac:dyDescent="0.2">
      <c r="B164" s="565"/>
      <c r="C164" s="565"/>
      <c r="D164" s="565"/>
      <c r="E164" s="173" t="s">
        <v>111</v>
      </c>
      <c r="F164" s="104" t="s">
        <v>34</v>
      </c>
      <c r="G164" s="190">
        <f>Insumos!G168</f>
        <v>0</v>
      </c>
      <c r="H164" s="19">
        <f t="shared" si="13"/>
        <v>117</v>
      </c>
      <c r="J164" s="113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</row>
    <row r="165" spans="1:150" ht="26.25" customHeight="1" x14ac:dyDescent="0.2">
      <c r="B165" s="565"/>
      <c r="C165" s="565"/>
      <c r="D165" s="565"/>
      <c r="E165" s="173" t="s">
        <v>112</v>
      </c>
      <c r="F165" s="104" t="s">
        <v>34</v>
      </c>
      <c r="G165" s="190">
        <f>Insumos!G169</f>
        <v>0</v>
      </c>
      <c r="H165" s="19">
        <f t="shared" si="13"/>
        <v>118</v>
      </c>
      <c r="J165" s="113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</row>
    <row r="166" spans="1:150" ht="26.25" customHeight="1" x14ac:dyDescent="0.2">
      <c r="B166" s="565"/>
      <c r="C166" s="565"/>
      <c r="D166" s="565"/>
      <c r="E166" s="184" t="s">
        <v>113</v>
      </c>
      <c r="F166" s="104" t="s">
        <v>34</v>
      </c>
      <c r="G166" s="190">
        <f>Insumos!G170</f>
        <v>0</v>
      </c>
      <c r="H166" s="19">
        <f t="shared" si="13"/>
        <v>119</v>
      </c>
      <c r="J166" s="113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</row>
    <row r="167" spans="1:150" ht="26.25" customHeight="1" x14ac:dyDescent="0.2">
      <c r="B167" s="565"/>
      <c r="C167" s="565"/>
      <c r="D167" s="565"/>
      <c r="E167" s="173" t="s">
        <v>30</v>
      </c>
      <c r="F167" s="104" t="s">
        <v>34</v>
      </c>
      <c r="G167" s="189">
        <f>SUM(G151:G166)</f>
        <v>0</v>
      </c>
      <c r="H167" s="19">
        <f t="shared" si="13"/>
        <v>120</v>
      </c>
      <c r="J167" s="113"/>
      <c r="K167" s="19">
        <f>H167</f>
        <v>120</v>
      </c>
      <c r="L167" s="31" t="s">
        <v>5</v>
      </c>
      <c r="M167" s="65" t="s">
        <v>75</v>
      </c>
      <c r="N167" s="19">
        <f>H151</f>
        <v>104</v>
      </c>
      <c r="O167" s="66" t="s">
        <v>76</v>
      </c>
      <c r="P167" s="19">
        <f>H166</f>
        <v>119</v>
      </c>
      <c r="Q167" s="63" t="s">
        <v>77</v>
      </c>
      <c r="R167" s="64"/>
      <c r="S167" s="64"/>
      <c r="T167" s="64"/>
      <c r="U167" s="64"/>
      <c r="V167" s="64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</row>
    <row r="168" spans="1:150" ht="26.25" customHeight="1" x14ac:dyDescent="0.2">
      <c r="A168" s="113"/>
      <c r="B168" s="69"/>
      <c r="C168" s="69"/>
      <c r="D168" s="69"/>
      <c r="E168" s="69"/>
      <c r="F168" s="64"/>
      <c r="G168" s="64"/>
      <c r="H168" s="64"/>
      <c r="I168" s="113"/>
      <c r="J168" s="113"/>
      <c r="K168" s="86"/>
      <c r="L168" s="88"/>
      <c r="M168" s="130"/>
      <c r="N168" s="86"/>
      <c r="O168" s="128"/>
      <c r="P168" s="86"/>
      <c r="Q168" s="110"/>
      <c r="R168" s="113"/>
      <c r="S168" s="113"/>
      <c r="T168" s="64"/>
      <c r="U168" s="64"/>
      <c r="V168" s="64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</row>
    <row r="169" spans="1:150" ht="26.25" customHeight="1" x14ac:dyDescent="0.2">
      <c r="B169" s="565" t="s">
        <v>446</v>
      </c>
      <c r="C169" s="565"/>
      <c r="D169" s="565" t="s">
        <v>17</v>
      </c>
      <c r="E169" s="228" t="s">
        <v>54</v>
      </c>
      <c r="F169" s="104" t="s">
        <v>34</v>
      </c>
      <c r="G169" s="190">
        <f>Insumos!G172</f>
        <v>0</v>
      </c>
      <c r="H169" s="19">
        <f>H167+1</f>
        <v>121</v>
      </c>
      <c r="J169" s="113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</row>
    <row r="170" spans="1:150" ht="26.25" customHeight="1" x14ac:dyDescent="0.2">
      <c r="B170" s="565"/>
      <c r="C170" s="565"/>
      <c r="D170" s="565"/>
      <c r="E170" s="228" t="s">
        <v>99</v>
      </c>
      <c r="F170" s="104" t="s">
        <v>34</v>
      </c>
      <c r="G170" s="190">
        <f>Insumos!G173</f>
        <v>0</v>
      </c>
      <c r="H170" s="19">
        <f>H169+1</f>
        <v>122</v>
      </c>
      <c r="J170" s="113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</row>
    <row r="171" spans="1:150" ht="26.25" customHeight="1" x14ac:dyDescent="0.2">
      <c r="B171" s="565"/>
      <c r="C171" s="565"/>
      <c r="D171" s="565"/>
      <c r="E171" s="228" t="s">
        <v>100</v>
      </c>
      <c r="F171" s="104" t="s">
        <v>34</v>
      </c>
      <c r="G171" s="190">
        <f>Insumos!G174</f>
        <v>0</v>
      </c>
      <c r="H171" s="19">
        <f t="shared" ref="H171:H184" si="14">H170+1</f>
        <v>123</v>
      </c>
      <c r="J171" s="113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</row>
    <row r="172" spans="1:150" ht="26.25" customHeight="1" x14ac:dyDescent="0.2">
      <c r="B172" s="565"/>
      <c r="C172" s="565"/>
      <c r="D172" s="565"/>
      <c r="E172" s="228" t="s">
        <v>101</v>
      </c>
      <c r="F172" s="104" t="s">
        <v>34</v>
      </c>
      <c r="G172" s="190">
        <f>Insumos!G175</f>
        <v>0</v>
      </c>
      <c r="H172" s="19">
        <f t="shared" si="14"/>
        <v>124</v>
      </c>
      <c r="J172" s="113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</row>
    <row r="173" spans="1:150" ht="26.25" customHeight="1" x14ac:dyDescent="0.2">
      <c r="B173" s="565"/>
      <c r="C173" s="565"/>
      <c r="D173" s="565"/>
      <c r="E173" s="228" t="s">
        <v>102</v>
      </c>
      <c r="F173" s="104" t="s">
        <v>34</v>
      </c>
      <c r="G173" s="190">
        <f>Insumos!G176</f>
        <v>0</v>
      </c>
      <c r="H173" s="19">
        <f t="shared" si="14"/>
        <v>125</v>
      </c>
      <c r="J173" s="113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</row>
    <row r="174" spans="1:150" ht="26.25" customHeight="1" x14ac:dyDescent="0.2">
      <c r="B174" s="565"/>
      <c r="C174" s="565"/>
      <c r="D174" s="565"/>
      <c r="E174" s="228" t="s">
        <v>103</v>
      </c>
      <c r="F174" s="104" t="s">
        <v>34</v>
      </c>
      <c r="G174" s="190">
        <f>Insumos!G177</f>
        <v>0</v>
      </c>
      <c r="H174" s="19">
        <f t="shared" si="14"/>
        <v>126</v>
      </c>
      <c r="J174" s="113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</row>
    <row r="175" spans="1:150" ht="26.25" customHeight="1" x14ac:dyDescent="0.2">
      <c r="B175" s="565"/>
      <c r="C175" s="565"/>
      <c r="D175" s="565"/>
      <c r="E175" s="228" t="s">
        <v>104</v>
      </c>
      <c r="F175" s="104" t="s">
        <v>34</v>
      </c>
      <c r="G175" s="190">
        <f>Insumos!G178</f>
        <v>0</v>
      </c>
      <c r="H175" s="19">
        <f t="shared" si="14"/>
        <v>127</v>
      </c>
      <c r="J175" s="113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</row>
    <row r="176" spans="1:150" ht="26.25" customHeight="1" x14ac:dyDescent="0.2">
      <c r="B176" s="565"/>
      <c r="C176" s="565"/>
      <c r="D176" s="565"/>
      <c r="E176" s="228" t="s">
        <v>105</v>
      </c>
      <c r="F176" s="104" t="s">
        <v>34</v>
      </c>
      <c r="G176" s="190">
        <f>Insumos!G179</f>
        <v>0</v>
      </c>
      <c r="H176" s="19">
        <f t="shared" si="14"/>
        <v>128</v>
      </c>
      <c r="J176" s="113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</row>
    <row r="177" spans="1:150" ht="26.25" customHeight="1" x14ac:dyDescent="0.2">
      <c r="B177" s="565"/>
      <c r="C177" s="565"/>
      <c r="D177" s="565"/>
      <c r="E177" s="228" t="s">
        <v>106</v>
      </c>
      <c r="F177" s="104" t="s">
        <v>34</v>
      </c>
      <c r="G177" s="190">
        <f>Insumos!G180</f>
        <v>0</v>
      </c>
      <c r="H177" s="19">
        <f t="shared" si="14"/>
        <v>129</v>
      </c>
      <c r="J177" s="113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</row>
    <row r="178" spans="1:150" ht="26.25" customHeight="1" x14ac:dyDescent="0.2">
      <c r="B178" s="565"/>
      <c r="C178" s="565"/>
      <c r="D178" s="565"/>
      <c r="E178" s="228" t="s">
        <v>107</v>
      </c>
      <c r="F178" s="104" t="s">
        <v>34</v>
      </c>
      <c r="G178" s="190">
        <f>Insumos!G181</f>
        <v>0</v>
      </c>
      <c r="H178" s="19">
        <f t="shared" si="14"/>
        <v>130</v>
      </c>
      <c r="J178" s="113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</row>
    <row r="179" spans="1:150" ht="26.25" customHeight="1" x14ac:dyDescent="0.2">
      <c r="B179" s="565"/>
      <c r="C179" s="565"/>
      <c r="D179" s="565"/>
      <c r="E179" s="228" t="s">
        <v>108</v>
      </c>
      <c r="F179" s="104" t="s">
        <v>34</v>
      </c>
      <c r="G179" s="190">
        <f>Insumos!G182</f>
        <v>0</v>
      </c>
      <c r="H179" s="19">
        <f t="shared" si="14"/>
        <v>131</v>
      </c>
      <c r="J179" s="113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</row>
    <row r="180" spans="1:150" ht="26.25" customHeight="1" x14ac:dyDescent="0.2">
      <c r="B180" s="565"/>
      <c r="C180" s="565"/>
      <c r="D180" s="565"/>
      <c r="E180" s="228" t="s">
        <v>109</v>
      </c>
      <c r="F180" s="104" t="s">
        <v>34</v>
      </c>
      <c r="G180" s="190">
        <f>Insumos!G183</f>
        <v>0</v>
      </c>
      <c r="H180" s="19">
        <f t="shared" si="14"/>
        <v>132</v>
      </c>
      <c r="J180" s="113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</row>
    <row r="181" spans="1:150" ht="26.25" customHeight="1" x14ac:dyDescent="0.2">
      <c r="B181" s="565"/>
      <c r="C181" s="565"/>
      <c r="D181" s="565"/>
      <c r="E181" s="228" t="s">
        <v>110</v>
      </c>
      <c r="F181" s="104" t="s">
        <v>34</v>
      </c>
      <c r="G181" s="190">
        <f>Insumos!G184</f>
        <v>0</v>
      </c>
      <c r="H181" s="19">
        <f t="shared" si="14"/>
        <v>133</v>
      </c>
      <c r="J181" s="113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</row>
    <row r="182" spans="1:150" ht="26.25" customHeight="1" x14ac:dyDescent="0.2">
      <c r="B182" s="565"/>
      <c r="C182" s="565"/>
      <c r="D182" s="565"/>
      <c r="E182" s="228" t="s">
        <v>111</v>
      </c>
      <c r="F182" s="104" t="s">
        <v>34</v>
      </c>
      <c r="G182" s="190">
        <f>Insumos!G185</f>
        <v>0</v>
      </c>
      <c r="H182" s="19">
        <f t="shared" si="14"/>
        <v>134</v>
      </c>
      <c r="J182" s="113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</row>
    <row r="183" spans="1:150" ht="26.25" customHeight="1" x14ac:dyDescent="0.2">
      <c r="B183" s="565"/>
      <c r="C183" s="565"/>
      <c r="D183" s="565"/>
      <c r="E183" s="228" t="s">
        <v>112</v>
      </c>
      <c r="F183" s="104" t="s">
        <v>34</v>
      </c>
      <c r="G183" s="190">
        <f>Insumos!G186</f>
        <v>0</v>
      </c>
      <c r="H183" s="19">
        <f t="shared" si="14"/>
        <v>135</v>
      </c>
      <c r="J183" s="113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</row>
    <row r="184" spans="1:150" ht="26.25" customHeight="1" x14ac:dyDescent="0.2">
      <c r="B184" s="565"/>
      <c r="C184" s="565"/>
      <c r="D184" s="565"/>
      <c r="E184" s="184" t="s">
        <v>113</v>
      </c>
      <c r="F184" s="104" t="s">
        <v>34</v>
      </c>
      <c r="G184" s="190">
        <f>Insumos!G187</f>
        <v>0</v>
      </c>
      <c r="H184" s="19">
        <f t="shared" si="14"/>
        <v>136</v>
      </c>
      <c r="J184" s="113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</row>
    <row r="185" spans="1:150" ht="26.25" customHeight="1" x14ac:dyDescent="0.2">
      <c r="B185" s="565"/>
      <c r="C185" s="565"/>
      <c r="D185" s="565"/>
      <c r="E185" s="228" t="s">
        <v>30</v>
      </c>
      <c r="F185" s="104" t="s">
        <v>34</v>
      </c>
      <c r="G185" s="189">
        <f>SUM(G169:G184)</f>
        <v>0</v>
      </c>
      <c r="H185" s="19">
        <f>H184+1</f>
        <v>137</v>
      </c>
      <c r="J185" s="113"/>
      <c r="K185" s="19">
        <f>H185</f>
        <v>137</v>
      </c>
      <c r="L185" s="31" t="s">
        <v>5</v>
      </c>
      <c r="M185" s="65" t="s">
        <v>75</v>
      </c>
      <c r="N185" s="19">
        <f>H169</f>
        <v>121</v>
      </c>
      <c r="O185" s="66" t="s">
        <v>76</v>
      </c>
      <c r="P185" s="19">
        <f>H184</f>
        <v>136</v>
      </c>
      <c r="Q185" s="63" t="s">
        <v>77</v>
      </c>
      <c r="R185" s="64"/>
      <c r="S185" s="64"/>
      <c r="T185" s="64"/>
      <c r="U185" s="64"/>
      <c r="V185" s="64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</row>
    <row r="186" spans="1:150" ht="26.25" customHeight="1" x14ac:dyDescent="0.2">
      <c r="A186" s="113"/>
      <c r="B186" s="69"/>
      <c r="C186" s="69"/>
      <c r="D186" s="69"/>
      <c r="E186" s="69"/>
      <c r="F186" s="64"/>
      <c r="G186" s="64"/>
      <c r="H186" s="64"/>
      <c r="I186" s="113"/>
      <c r="J186" s="113"/>
      <c r="K186" s="86"/>
      <c r="L186" s="88"/>
      <c r="M186" s="130"/>
      <c r="N186" s="86"/>
      <c r="O186" s="128"/>
      <c r="P186" s="86"/>
      <c r="Q186" s="110"/>
      <c r="R186" s="113"/>
      <c r="S186" s="113"/>
      <c r="T186" s="64"/>
      <c r="U186" s="64"/>
      <c r="V186" s="64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</row>
    <row r="187" spans="1:150" ht="26.25" customHeight="1" x14ac:dyDescent="0.2">
      <c r="B187" s="565" t="s">
        <v>446</v>
      </c>
      <c r="C187" s="565"/>
      <c r="D187" s="565" t="s">
        <v>439</v>
      </c>
      <c r="E187" s="173" t="s">
        <v>54</v>
      </c>
      <c r="F187" s="104" t="s">
        <v>34</v>
      </c>
      <c r="G187" s="190">
        <f>Insumos!G189</f>
        <v>0</v>
      </c>
      <c r="H187" s="19">
        <f>H185+1</f>
        <v>138</v>
      </c>
      <c r="J187" s="113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</row>
    <row r="188" spans="1:150" ht="26.25" customHeight="1" x14ac:dyDescent="0.2">
      <c r="B188" s="565"/>
      <c r="C188" s="565"/>
      <c r="D188" s="565"/>
      <c r="E188" s="173" t="s">
        <v>99</v>
      </c>
      <c r="F188" s="104" t="s">
        <v>34</v>
      </c>
      <c r="G188" s="190">
        <f>Insumos!G190</f>
        <v>0</v>
      </c>
      <c r="H188" s="19">
        <f>H187+1</f>
        <v>139</v>
      </c>
      <c r="J188" s="113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</row>
    <row r="189" spans="1:150" ht="26.25" customHeight="1" x14ac:dyDescent="0.2">
      <c r="B189" s="565"/>
      <c r="C189" s="565"/>
      <c r="D189" s="565"/>
      <c r="E189" s="173" t="s">
        <v>100</v>
      </c>
      <c r="F189" s="104" t="s">
        <v>34</v>
      </c>
      <c r="G189" s="190">
        <f>Insumos!G191</f>
        <v>0</v>
      </c>
      <c r="H189" s="19">
        <f t="shared" ref="H189:H203" si="15">H188+1</f>
        <v>140</v>
      </c>
      <c r="J189" s="113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</row>
    <row r="190" spans="1:150" ht="26.25" customHeight="1" x14ac:dyDescent="0.2">
      <c r="B190" s="565"/>
      <c r="C190" s="565"/>
      <c r="D190" s="565"/>
      <c r="E190" s="173" t="s">
        <v>101</v>
      </c>
      <c r="F190" s="104" t="s">
        <v>34</v>
      </c>
      <c r="G190" s="190">
        <f>Insumos!G192</f>
        <v>0</v>
      </c>
      <c r="H190" s="19">
        <f t="shared" si="15"/>
        <v>141</v>
      </c>
      <c r="J190" s="113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</row>
    <row r="191" spans="1:150" ht="26.25" customHeight="1" x14ac:dyDescent="0.2">
      <c r="B191" s="565"/>
      <c r="C191" s="565"/>
      <c r="D191" s="565"/>
      <c r="E191" s="173" t="s">
        <v>102</v>
      </c>
      <c r="F191" s="104" t="s">
        <v>34</v>
      </c>
      <c r="G191" s="190">
        <f>Insumos!G193</f>
        <v>0</v>
      </c>
      <c r="H191" s="19">
        <f t="shared" si="15"/>
        <v>142</v>
      </c>
      <c r="J191" s="113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</row>
    <row r="192" spans="1:150" ht="26.25" customHeight="1" x14ac:dyDescent="0.2">
      <c r="B192" s="565"/>
      <c r="C192" s="565"/>
      <c r="D192" s="565"/>
      <c r="E192" s="173" t="s">
        <v>103</v>
      </c>
      <c r="F192" s="104" t="s">
        <v>34</v>
      </c>
      <c r="G192" s="190">
        <f>Insumos!G194</f>
        <v>0</v>
      </c>
      <c r="H192" s="19">
        <f t="shared" si="15"/>
        <v>143</v>
      </c>
      <c r="J192" s="113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</row>
    <row r="193" spans="2:150" ht="26.25" customHeight="1" x14ac:dyDescent="0.2">
      <c r="B193" s="565"/>
      <c r="C193" s="565"/>
      <c r="D193" s="565"/>
      <c r="E193" s="173" t="s">
        <v>104</v>
      </c>
      <c r="F193" s="104" t="s">
        <v>34</v>
      </c>
      <c r="G193" s="190">
        <f>Insumos!G195</f>
        <v>0</v>
      </c>
      <c r="H193" s="19">
        <f t="shared" si="15"/>
        <v>144</v>
      </c>
      <c r="J193" s="113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</row>
    <row r="194" spans="2:150" ht="26.25" customHeight="1" x14ac:dyDescent="0.2">
      <c r="B194" s="565"/>
      <c r="C194" s="565"/>
      <c r="D194" s="565"/>
      <c r="E194" s="173" t="s">
        <v>105</v>
      </c>
      <c r="F194" s="104" t="s">
        <v>34</v>
      </c>
      <c r="G194" s="190">
        <f>Insumos!G196</f>
        <v>0</v>
      </c>
      <c r="H194" s="19">
        <f t="shared" si="15"/>
        <v>145</v>
      </c>
      <c r="J194" s="113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</row>
    <row r="195" spans="2:150" ht="26.25" customHeight="1" x14ac:dyDescent="0.2">
      <c r="B195" s="565"/>
      <c r="C195" s="565"/>
      <c r="D195" s="565"/>
      <c r="E195" s="173" t="s">
        <v>106</v>
      </c>
      <c r="F195" s="104" t="s">
        <v>34</v>
      </c>
      <c r="G195" s="190">
        <f>Insumos!G197</f>
        <v>0</v>
      </c>
      <c r="H195" s="19">
        <f t="shared" si="15"/>
        <v>146</v>
      </c>
      <c r="J195" s="113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</row>
    <row r="196" spans="2:150" ht="26.25" customHeight="1" x14ac:dyDescent="0.2">
      <c r="B196" s="565"/>
      <c r="C196" s="565"/>
      <c r="D196" s="565"/>
      <c r="E196" s="173" t="s">
        <v>107</v>
      </c>
      <c r="F196" s="104" t="s">
        <v>34</v>
      </c>
      <c r="G196" s="190">
        <f>Insumos!G198</f>
        <v>0</v>
      </c>
      <c r="H196" s="19">
        <f t="shared" si="15"/>
        <v>147</v>
      </c>
      <c r="J196" s="113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</row>
    <row r="197" spans="2:150" ht="26.25" customHeight="1" x14ac:dyDescent="0.2">
      <c r="B197" s="565"/>
      <c r="C197" s="565"/>
      <c r="D197" s="565"/>
      <c r="E197" s="173" t="s">
        <v>108</v>
      </c>
      <c r="F197" s="104" t="s">
        <v>34</v>
      </c>
      <c r="G197" s="190">
        <f>Insumos!G199</f>
        <v>0</v>
      </c>
      <c r="H197" s="19">
        <f t="shared" si="15"/>
        <v>148</v>
      </c>
      <c r="J197" s="113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</row>
    <row r="198" spans="2:150" ht="26.25" customHeight="1" x14ac:dyDescent="0.2">
      <c r="B198" s="565"/>
      <c r="C198" s="565"/>
      <c r="D198" s="565"/>
      <c r="E198" s="173" t="s">
        <v>109</v>
      </c>
      <c r="F198" s="104" t="s">
        <v>34</v>
      </c>
      <c r="G198" s="190">
        <f>Insumos!G200</f>
        <v>0</v>
      </c>
      <c r="H198" s="19">
        <f t="shared" si="15"/>
        <v>149</v>
      </c>
      <c r="J198" s="113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</row>
    <row r="199" spans="2:150" ht="26.25" customHeight="1" x14ac:dyDescent="0.2">
      <c r="B199" s="565"/>
      <c r="C199" s="565"/>
      <c r="D199" s="565"/>
      <c r="E199" s="173" t="s">
        <v>110</v>
      </c>
      <c r="F199" s="104" t="s">
        <v>34</v>
      </c>
      <c r="G199" s="190">
        <f>Insumos!G201</f>
        <v>0</v>
      </c>
      <c r="H199" s="19">
        <f t="shared" si="15"/>
        <v>150</v>
      </c>
      <c r="J199" s="113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</row>
    <row r="200" spans="2:150" ht="26.25" customHeight="1" x14ac:dyDescent="0.2">
      <c r="B200" s="565"/>
      <c r="C200" s="565"/>
      <c r="D200" s="565"/>
      <c r="E200" s="173" t="s">
        <v>111</v>
      </c>
      <c r="F200" s="104" t="s">
        <v>34</v>
      </c>
      <c r="G200" s="190">
        <f>Insumos!G202</f>
        <v>0</v>
      </c>
      <c r="H200" s="19">
        <f t="shared" si="15"/>
        <v>151</v>
      </c>
      <c r="J200" s="113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</row>
    <row r="201" spans="2:150" ht="26.25" customHeight="1" x14ac:dyDescent="0.2">
      <c r="B201" s="565"/>
      <c r="C201" s="565"/>
      <c r="D201" s="565"/>
      <c r="E201" s="173" t="s">
        <v>112</v>
      </c>
      <c r="F201" s="104" t="s">
        <v>34</v>
      </c>
      <c r="G201" s="190">
        <f>Insumos!G203</f>
        <v>0</v>
      </c>
      <c r="H201" s="19">
        <f t="shared" si="15"/>
        <v>152</v>
      </c>
      <c r="J201" s="113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</row>
    <row r="202" spans="2:150" ht="26.25" customHeight="1" x14ac:dyDescent="0.2">
      <c r="B202" s="565"/>
      <c r="C202" s="565"/>
      <c r="D202" s="565"/>
      <c r="E202" s="184" t="s">
        <v>113</v>
      </c>
      <c r="F202" s="104" t="s">
        <v>34</v>
      </c>
      <c r="G202" s="190">
        <f>Insumos!G204</f>
        <v>0</v>
      </c>
      <c r="H202" s="19">
        <f t="shared" si="15"/>
        <v>153</v>
      </c>
      <c r="J202" s="113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</row>
    <row r="203" spans="2:150" ht="26.25" customHeight="1" x14ac:dyDescent="0.2">
      <c r="B203" s="565"/>
      <c r="C203" s="565"/>
      <c r="D203" s="565"/>
      <c r="E203" s="173" t="s">
        <v>30</v>
      </c>
      <c r="F203" s="104" t="s">
        <v>34</v>
      </c>
      <c r="G203" s="189">
        <f>SUM(G187:G202)</f>
        <v>0</v>
      </c>
      <c r="H203" s="19">
        <f t="shared" si="15"/>
        <v>154</v>
      </c>
      <c r="J203" s="113"/>
      <c r="K203" s="19">
        <f>H203</f>
        <v>154</v>
      </c>
      <c r="L203" s="31" t="s">
        <v>5</v>
      </c>
      <c r="M203" s="65" t="s">
        <v>75</v>
      </c>
      <c r="N203" s="19">
        <f>H187</f>
        <v>138</v>
      </c>
      <c r="O203" s="66" t="s">
        <v>76</v>
      </c>
      <c r="P203" s="19">
        <f>H202</f>
        <v>153</v>
      </c>
      <c r="Q203" s="63" t="s">
        <v>77</v>
      </c>
      <c r="R203" s="64"/>
      <c r="S203" s="64"/>
      <c r="T203" s="64"/>
      <c r="U203" s="64"/>
      <c r="V203" s="64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</row>
    <row r="204" spans="2:150" ht="26.25" customHeight="1" x14ac:dyDescent="0.2">
      <c r="B204" s="87"/>
      <c r="C204" s="87"/>
      <c r="D204" s="87"/>
      <c r="E204" s="87"/>
      <c r="F204" s="87"/>
      <c r="G204" s="87"/>
      <c r="H204" s="87"/>
      <c r="J204" s="113"/>
      <c r="K204" s="172"/>
      <c r="L204" s="31"/>
      <c r="M204" s="65"/>
      <c r="N204" s="172"/>
      <c r="O204" s="66"/>
      <c r="P204" s="172"/>
      <c r="Q204" s="63"/>
      <c r="R204" s="64"/>
      <c r="S204" s="64"/>
      <c r="T204" s="64"/>
      <c r="U204" s="64"/>
      <c r="V204" s="64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</row>
    <row r="205" spans="2:150" ht="26.25" customHeight="1" x14ac:dyDescent="0.2">
      <c r="B205" s="604" t="s">
        <v>366</v>
      </c>
      <c r="C205" s="605"/>
      <c r="D205" s="565" t="s">
        <v>22</v>
      </c>
      <c r="E205" s="623"/>
      <c r="F205" s="104" t="s">
        <v>34</v>
      </c>
      <c r="G205" s="190">
        <f>Insumos!G207</f>
        <v>0</v>
      </c>
      <c r="H205" s="19">
        <f>H203+1</f>
        <v>155</v>
      </c>
      <c r="J205" s="113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</row>
    <row r="206" spans="2:150" ht="26.25" customHeight="1" x14ac:dyDescent="0.2">
      <c r="B206" s="606"/>
      <c r="C206" s="607"/>
      <c r="D206" s="565" t="s">
        <v>23</v>
      </c>
      <c r="E206" s="623"/>
      <c r="F206" s="104" t="s">
        <v>34</v>
      </c>
      <c r="G206" s="189">
        <f>G207-G205</f>
        <v>0</v>
      </c>
      <c r="H206" s="19">
        <f>H205+1</f>
        <v>156</v>
      </c>
      <c r="K206" s="19">
        <f>H206</f>
        <v>156</v>
      </c>
      <c r="L206" s="31" t="s">
        <v>5</v>
      </c>
      <c r="M206" s="22">
        <f>H207</f>
        <v>157</v>
      </c>
      <c r="N206" s="246" t="s">
        <v>0</v>
      </c>
      <c r="O206" s="19">
        <f>H205</f>
        <v>155</v>
      </c>
      <c r="P206" s="36"/>
      <c r="Q206" s="36"/>
      <c r="R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</row>
    <row r="207" spans="2:150" ht="26.25" customHeight="1" x14ac:dyDescent="0.2">
      <c r="B207" s="608"/>
      <c r="C207" s="609"/>
      <c r="D207" s="565" t="s">
        <v>24</v>
      </c>
      <c r="E207" s="623"/>
      <c r="F207" s="104" t="s">
        <v>34</v>
      </c>
      <c r="G207" s="189">
        <f>G131+G149+G167+G185+G203</f>
        <v>0</v>
      </c>
      <c r="H207" s="19">
        <f>H206+1</f>
        <v>157</v>
      </c>
      <c r="K207" s="19">
        <f>H207</f>
        <v>157</v>
      </c>
      <c r="L207" s="31" t="s">
        <v>5</v>
      </c>
      <c r="M207" s="22">
        <f>H131</f>
        <v>86</v>
      </c>
      <c r="N207" s="66" t="s">
        <v>3</v>
      </c>
      <c r="O207" s="19">
        <f>H149</f>
        <v>103</v>
      </c>
      <c r="P207" s="66" t="s">
        <v>3</v>
      </c>
      <c r="Q207" s="19">
        <f>H167</f>
        <v>120</v>
      </c>
      <c r="R207" s="66" t="s">
        <v>3</v>
      </c>
      <c r="S207" s="19">
        <f>H185</f>
        <v>137</v>
      </c>
      <c r="T207" s="66" t="s">
        <v>3</v>
      </c>
      <c r="U207" s="19">
        <f>H203</f>
        <v>154</v>
      </c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</row>
    <row r="208" spans="2:150" ht="26.25" customHeight="1" x14ac:dyDescent="0.2">
      <c r="B208" s="181"/>
      <c r="C208" s="181"/>
      <c r="D208" s="181"/>
      <c r="E208" s="181"/>
      <c r="F208" s="36"/>
      <c r="G208" s="36"/>
      <c r="H208" s="36"/>
      <c r="K208" s="86"/>
      <c r="L208" s="88"/>
      <c r="M208" s="131"/>
      <c r="N208" s="128"/>
      <c r="O208" s="86"/>
      <c r="P208" s="128"/>
      <c r="Q208" s="86"/>
      <c r="R208" s="128"/>
      <c r="S208" s="86"/>
      <c r="T208" s="113"/>
      <c r="U208" s="87"/>
      <c r="V208" s="87"/>
      <c r="W208" s="87"/>
      <c r="X208" s="87"/>
      <c r="Y208" s="87"/>
      <c r="Z208" s="87"/>
      <c r="AA208" s="87"/>
      <c r="AB208" s="87"/>
      <c r="AC208" s="36"/>
      <c r="AD208" s="36"/>
      <c r="AE208" s="36"/>
      <c r="AF208" s="36"/>
      <c r="AG208" s="36"/>
      <c r="AH208" s="36"/>
      <c r="AI208" s="36"/>
      <c r="AJ208" s="36"/>
      <c r="AK208" s="36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</row>
    <row r="209" spans="2:150" ht="26.25" customHeight="1" x14ac:dyDescent="0.2">
      <c r="B209" s="565" t="s">
        <v>445</v>
      </c>
      <c r="C209" s="565"/>
      <c r="D209" s="565" t="s">
        <v>173</v>
      </c>
      <c r="E209" s="173" t="s">
        <v>54</v>
      </c>
      <c r="F209" s="104" t="s">
        <v>34</v>
      </c>
      <c r="G209" s="190">
        <f>Insumos!G209</f>
        <v>0</v>
      </c>
      <c r="H209" s="19">
        <f>H207+1</f>
        <v>158</v>
      </c>
      <c r="J209" s="94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36"/>
      <c r="AD209" s="36"/>
      <c r="AE209" s="36"/>
      <c r="AF209" s="36"/>
      <c r="AG209" s="36"/>
      <c r="AH209" s="36"/>
      <c r="AI209" s="36"/>
      <c r="AJ209" s="36"/>
      <c r="AK209" s="36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</row>
    <row r="210" spans="2:150" ht="26.25" customHeight="1" x14ac:dyDescent="0.2">
      <c r="B210" s="565"/>
      <c r="C210" s="565"/>
      <c r="D210" s="565"/>
      <c r="E210" s="173" t="s">
        <v>99</v>
      </c>
      <c r="F210" s="104" t="s">
        <v>34</v>
      </c>
      <c r="G210" s="190">
        <f>Insumos!G210</f>
        <v>0</v>
      </c>
      <c r="H210" s="19">
        <f>H209+1</f>
        <v>159</v>
      </c>
      <c r="J210" s="94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36"/>
      <c r="AD210" s="36"/>
      <c r="AE210" s="36"/>
      <c r="AF210" s="36"/>
      <c r="AG210" s="36"/>
      <c r="AH210" s="36"/>
      <c r="AI210" s="36"/>
      <c r="AJ210" s="36"/>
      <c r="AK210" s="36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</row>
    <row r="211" spans="2:150" ht="26.25" customHeight="1" x14ac:dyDescent="0.2">
      <c r="B211" s="565"/>
      <c r="C211" s="565"/>
      <c r="D211" s="565"/>
      <c r="E211" s="173" t="s">
        <v>100</v>
      </c>
      <c r="F211" s="104" t="s">
        <v>34</v>
      </c>
      <c r="G211" s="190">
        <f>Insumos!G211</f>
        <v>0</v>
      </c>
      <c r="H211" s="19">
        <f t="shared" ref="H211:H225" si="16">H210+1</f>
        <v>160</v>
      </c>
      <c r="J211" s="94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36"/>
      <c r="AD211" s="36"/>
      <c r="AE211" s="36"/>
      <c r="AF211" s="36"/>
      <c r="AG211" s="36"/>
      <c r="AH211" s="36"/>
      <c r="AI211" s="36"/>
      <c r="AJ211" s="36"/>
      <c r="AK211" s="36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</row>
    <row r="212" spans="2:150" ht="26.25" customHeight="1" x14ac:dyDescent="0.2">
      <c r="B212" s="565"/>
      <c r="C212" s="565"/>
      <c r="D212" s="565"/>
      <c r="E212" s="173" t="s">
        <v>101</v>
      </c>
      <c r="F212" s="104" t="s">
        <v>34</v>
      </c>
      <c r="G212" s="190">
        <f>Insumos!G212</f>
        <v>0</v>
      </c>
      <c r="H212" s="19">
        <f t="shared" si="16"/>
        <v>161</v>
      </c>
      <c r="J212" s="94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36"/>
      <c r="AD212" s="36"/>
      <c r="AE212" s="36"/>
      <c r="AF212" s="36"/>
      <c r="AG212" s="36"/>
      <c r="AH212" s="36"/>
      <c r="AI212" s="36"/>
      <c r="AJ212" s="36"/>
      <c r="AK212" s="36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</row>
    <row r="213" spans="2:150" ht="26.25" customHeight="1" x14ac:dyDescent="0.2">
      <c r="B213" s="565"/>
      <c r="C213" s="565"/>
      <c r="D213" s="565"/>
      <c r="E213" s="173" t="s">
        <v>102</v>
      </c>
      <c r="F213" s="104" t="s">
        <v>34</v>
      </c>
      <c r="G213" s="190">
        <f>Insumos!G213</f>
        <v>0</v>
      </c>
      <c r="H213" s="19">
        <f t="shared" si="16"/>
        <v>162</v>
      </c>
      <c r="J213" s="94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36"/>
      <c r="AD213" s="36"/>
      <c r="AE213" s="36"/>
      <c r="AF213" s="36"/>
      <c r="AG213" s="36"/>
      <c r="AH213" s="36"/>
      <c r="AI213" s="36"/>
      <c r="AJ213" s="36"/>
      <c r="AK213" s="36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</row>
    <row r="214" spans="2:150" ht="26.25" customHeight="1" x14ac:dyDescent="0.2">
      <c r="B214" s="565"/>
      <c r="C214" s="565"/>
      <c r="D214" s="565"/>
      <c r="E214" s="173" t="s">
        <v>103</v>
      </c>
      <c r="F214" s="104" t="s">
        <v>34</v>
      </c>
      <c r="G214" s="190">
        <f>Insumos!G214</f>
        <v>0</v>
      </c>
      <c r="H214" s="19">
        <f t="shared" si="16"/>
        <v>163</v>
      </c>
      <c r="J214" s="94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36"/>
      <c r="AD214" s="36"/>
      <c r="AE214" s="36"/>
      <c r="AF214" s="36"/>
      <c r="AG214" s="36"/>
      <c r="AH214" s="36"/>
      <c r="AI214" s="36"/>
      <c r="AJ214" s="36"/>
      <c r="AK214" s="36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</row>
    <row r="215" spans="2:150" ht="26.25" customHeight="1" x14ac:dyDescent="0.2">
      <c r="B215" s="565"/>
      <c r="C215" s="565"/>
      <c r="D215" s="565"/>
      <c r="E215" s="173" t="s">
        <v>104</v>
      </c>
      <c r="F215" s="104" t="s">
        <v>34</v>
      </c>
      <c r="G215" s="190">
        <f>Insumos!G215</f>
        <v>0</v>
      </c>
      <c r="H215" s="19">
        <f t="shared" si="16"/>
        <v>164</v>
      </c>
      <c r="J215" s="94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36"/>
      <c r="AD215" s="36"/>
      <c r="AE215" s="36"/>
      <c r="AF215" s="36"/>
      <c r="AG215" s="36"/>
      <c r="AH215" s="36"/>
      <c r="AI215" s="36"/>
      <c r="AJ215" s="36"/>
      <c r="AK215" s="36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</row>
    <row r="216" spans="2:150" ht="26.25" customHeight="1" x14ac:dyDescent="0.2">
      <c r="B216" s="565"/>
      <c r="C216" s="565"/>
      <c r="D216" s="565"/>
      <c r="E216" s="173" t="s">
        <v>105</v>
      </c>
      <c r="F216" s="104" t="s">
        <v>34</v>
      </c>
      <c r="G216" s="190">
        <f>Insumos!G216</f>
        <v>0</v>
      </c>
      <c r="H216" s="19">
        <f t="shared" si="16"/>
        <v>165</v>
      </c>
      <c r="J216" s="94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36"/>
      <c r="AD216" s="36"/>
      <c r="AE216" s="36"/>
      <c r="AF216" s="36"/>
      <c r="AG216" s="36"/>
      <c r="AH216" s="36"/>
      <c r="AI216" s="36"/>
      <c r="AJ216" s="36"/>
      <c r="AK216" s="36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</row>
    <row r="217" spans="2:150" ht="26.25" customHeight="1" x14ac:dyDescent="0.2">
      <c r="B217" s="565"/>
      <c r="C217" s="565"/>
      <c r="D217" s="565"/>
      <c r="E217" s="173" t="s">
        <v>106</v>
      </c>
      <c r="F217" s="104" t="s">
        <v>34</v>
      </c>
      <c r="G217" s="190">
        <f>Insumos!G217</f>
        <v>0</v>
      </c>
      <c r="H217" s="19">
        <f t="shared" si="16"/>
        <v>166</v>
      </c>
      <c r="J217" s="94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</row>
    <row r="218" spans="2:150" ht="26.25" customHeight="1" x14ac:dyDescent="0.2">
      <c r="B218" s="565"/>
      <c r="C218" s="565"/>
      <c r="D218" s="565"/>
      <c r="E218" s="173" t="s">
        <v>107</v>
      </c>
      <c r="F218" s="104" t="s">
        <v>34</v>
      </c>
      <c r="G218" s="190">
        <f>Insumos!G218</f>
        <v>0</v>
      </c>
      <c r="H218" s="19">
        <f t="shared" si="16"/>
        <v>167</v>
      </c>
      <c r="J218" s="94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</row>
    <row r="219" spans="2:150" ht="26.25" customHeight="1" x14ac:dyDescent="0.2">
      <c r="B219" s="565"/>
      <c r="C219" s="565"/>
      <c r="D219" s="565"/>
      <c r="E219" s="173" t="s">
        <v>108</v>
      </c>
      <c r="F219" s="104" t="s">
        <v>34</v>
      </c>
      <c r="G219" s="190">
        <f>Insumos!G219</f>
        <v>0</v>
      </c>
      <c r="H219" s="19">
        <f t="shared" si="16"/>
        <v>168</v>
      </c>
      <c r="J219" s="94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</row>
    <row r="220" spans="2:150" ht="26.25" customHeight="1" x14ac:dyDescent="0.2">
      <c r="B220" s="565"/>
      <c r="C220" s="565"/>
      <c r="D220" s="565"/>
      <c r="E220" s="173" t="s">
        <v>109</v>
      </c>
      <c r="F220" s="104" t="s">
        <v>34</v>
      </c>
      <c r="G220" s="190">
        <f>Insumos!G220</f>
        <v>0</v>
      </c>
      <c r="H220" s="19">
        <f t="shared" si="16"/>
        <v>169</v>
      </c>
      <c r="J220" s="94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</row>
    <row r="221" spans="2:150" ht="26.25" customHeight="1" x14ac:dyDescent="0.2">
      <c r="B221" s="565"/>
      <c r="C221" s="565"/>
      <c r="D221" s="565"/>
      <c r="E221" s="173" t="s">
        <v>110</v>
      </c>
      <c r="F221" s="104" t="s">
        <v>34</v>
      </c>
      <c r="G221" s="190">
        <f>Insumos!G221</f>
        <v>0</v>
      </c>
      <c r="H221" s="19">
        <f t="shared" si="16"/>
        <v>170</v>
      </c>
      <c r="J221" s="94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</row>
    <row r="222" spans="2:150" ht="26.25" customHeight="1" x14ac:dyDescent="0.2">
      <c r="B222" s="565"/>
      <c r="C222" s="565"/>
      <c r="D222" s="565"/>
      <c r="E222" s="173" t="s">
        <v>111</v>
      </c>
      <c r="F222" s="104" t="s">
        <v>34</v>
      </c>
      <c r="G222" s="190">
        <f>Insumos!G222</f>
        <v>0</v>
      </c>
      <c r="H222" s="19">
        <f t="shared" si="16"/>
        <v>171</v>
      </c>
      <c r="J222" s="94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</row>
    <row r="223" spans="2:150" ht="26.25" customHeight="1" x14ac:dyDescent="0.2">
      <c r="B223" s="565"/>
      <c r="C223" s="565"/>
      <c r="D223" s="565"/>
      <c r="E223" s="173" t="s">
        <v>112</v>
      </c>
      <c r="F223" s="104" t="s">
        <v>34</v>
      </c>
      <c r="G223" s="190">
        <f>Insumos!G223</f>
        <v>0</v>
      </c>
      <c r="H223" s="19">
        <f t="shared" si="16"/>
        <v>172</v>
      </c>
      <c r="J223" s="94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</row>
    <row r="224" spans="2:150" ht="26.25" customHeight="1" x14ac:dyDescent="0.2">
      <c r="B224" s="565"/>
      <c r="C224" s="565"/>
      <c r="D224" s="565"/>
      <c r="E224" s="184" t="s">
        <v>113</v>
      </c>
      <c r="F224" s="104" t="s">
        <v>34</v>
      </c>
      <c r="G224" s="190">
        <f>Insumos!G224</f>
        <v>0</v>
      </c>
      <c r="H224" s="19">
        <f t="shared" si="16"/>
        <v>173</v>
      </c>
      <c r="J224" s="94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</row>
    <row r="225" spans="1:150" ht="26.25" customHeight="1" x14ac:dyDescent="0.2">
      <c r="B225" s="565"/>
      <c r="C225" s="565"/>
      <c r="D225" s="565"/>
      <c r="E225" s="173" t="s">
        <v>30</v>
      </c>
      <c r="F225" s="104" t="s">
        <v>34</v>
      </c>
      <c r="G225" s="189">
        <f>SUM(G209:G224)</f>
        <v>0</v>
      </c>
      <c r="H225" s="19">
        <f t="shared" si="16"/>
        <v>174</v>
      </c>
      <c r="J225" s="94"/>
      <c r="K225" s="19">
        <f>H225</f>
        <v>174</v>
      </c>
      <c r="L225" s="31" t="s">
        <v>5</v>
      </c>
      <c r="M225" s="65" t="s">
        <v>75</v>
      </c>
      <c r="N225" s="19">
        <f>H209</f>
        <v>158</v>
      </c>
      <c r="O225" s="66" t="s">
        <v>76</v>
      </c>
      <c r="P225" s="19">
        <f>H224</f>
        <v>173</v>
      </c>
      <c r="Q225" s="63" t="s">
        <v>77</v>
      </c>
      <c r="R225" s="64"/>
      <c r="S225" s="64"/>
      <c r="T225" s="64"/>
      <c r="U225" s="64"/>
      <c r="V225" s="64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</row>
    <row r="226" spans="1:150" ht="26.25" customHeight="1" x14ac:dyDescent="0.2">
      <c r="A226" s="94"/>
      <c r="B226" s="182"/>
      <c r="C226" s="182"/>
      <c r="D226" s="182"/>
      <c r="E226" s="182"/>
      <c r="F226" s="46"/>
      <c r="G226" s="46"/>
      <c r="H226" s="46"/>
      <c r="I226" s="94"/>
      <c r="J226" s="94"/>
      <c r="K226" s="86"/>
      <c r="L226" s="88"/>
      <c r="M226" s="130"/>
      <c r="N226" s="86"/>
      <c r="O226" s="128"/>
      <c r="P226" s="86"/>
      <c r="Q226" s="110"/>
      <c r="R226" s="113"/>
      <c r="S226" s="113"/>
      <c r="T226" s="64"/>
      <c r="U226" s="64"/>
      <c r="V226" s="64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</row>
    <row r="227" spans="1:150" ht="26.25" customHeight="1" x14ac:dyDescent="0.2">
      <c r="B227" s="565" t="s">
        <v>445</v>
      </c>
      <c r="C227" s="565"/>
      <c r="D227" s="565" t="s">
        <v>15</v>
      </c>
      <c r="E227" s="173" t="s">
        <v>54</v>
      </c>
      <c r="F227" s="104" t="s">
        <v>34</v>
      </c>
      <c r="G227" s="190">
        <f>Insumos!G226</f>
        <v>0</v>
      </c>
      <c r="H227" s="19">
        <f>H225+1</f>
        <v>175</v>
      </c>
      <c r="J227" s="113"/>
      <c r="K227" s="87"/>
      <c r="L227" s="87"/>
      <c r="M227" s="87"/>
      <c r="N227" s="87"/>
      <c r="O227" s="87"/>
      <c r="P227" s="87"/>
      <c r="Q227" s="87"/>
      <c r="R227" s="87"/>
      <c r="S227" s="8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</row>
    <row r="228" spans="1:150" ht="26.25" customHeight="1" x14ac:dyDescent="0.2">
      <c r="B228" s="565"/>
      <c r="C228" s="565"/>
      <c r="D228" s="565"/>
      <c r="E228" s="173" t="s">
        <v>99</v>
      </c>
      <c r="F228" s="104" t="s">
        <v>34</v>
      </c>
      <c r="G228" s="190">
        <f>Insumos!G227</f>
        <v>0</v>
      </c>
      <c r="H228" s="19">
        <f>H227+1</f>
        <v>176</v>
      </c>
      <c r="J228" s="113"/>
      <c r="K228" s="87"/>
      <c r="L228" s="87"/>
      <c r="M228" s="87"/>
      <c r="N228" s="87"/>
      <c r="O228" s="87"/>
      <c r="P228" s="87"/>
      <c r="Q228" s="87"/>
      <c r="R228" s="87"/>
      <c r="S228" s="8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</row>
    <row r="229" spans="1:150" ht="26.25" customHeight="1" x14ac:dyDescent="0.2">
      <c r="B229" s="565"/>
      <c r="C229" s="565"/>
      <c r="D229" s="565"/>
      <c r="E229" s="173" t="s">
        <v>100</v>
      </c>
      <c r="F229" s="104" t="s">
        <v>34</v>
      </c>
      <c r="G229" s="190">
        <f>Insumos!G228</f>
        <v>0</v>
      </c>
      <c r="H229" s="19">
        <f t="shared" ref="H229:H243" si="17">H228+1</f>
        <v>177</v>
      </c>
      <c r="J229" s="113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</row>
    <row r="230" spans="1:150" ht="26.25" customHeight="1" x14ac:dyDescent="0.2">
      <c r="B230" s="565"/>
      <c r="C230" s="565"/>
      <c r="D230" s="565"/>
      <c r="E230" s="173" t="s">
        <v>101</v>
      </c>
      <c r="F230" s="104" t="s">
        <v>34</v>
      </c>
      <c r="G230" s="190">
        <f>Insumos!G229</f>
        <v>0</v>
      </c>
      <c r="H230" s="19">
        <f t="shared" si="17"/>
        <v>178</v>
      </c>
      <c r="J230" s="113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</row>
    <row r="231" spans="1:150" ht="26.25" customHeight="1" x14ac:dyDescent="0.2">
      <c r="B231" s="565"/>
      <c r="C231" s="565"/>
      <c r="D231" s="565"/>
      <c r="E231" s="173" t="s">
        <v>102</v>
      </c>
      <c r="F231" s="104" t="s">
        <v>34</v>
      </c>
      <c r="G231" s="190">
        <f>Insumos!G230</f>
        <v>0</v>
      </c>
      <c r="H231" s="19">
        <f t="shared" si="17"/>
        <v>179</v>
      </c>
      <c r="J231" s="113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</row>
    <row r="232" spans="1:150" ht="26.25" customHeight="1" x14ac:dyDescent="0.2">
      <c r="B232" s="565"/>
      <c r="C232" s="565"/>
      <c r="D232" s="565"/>
      <c r="E232" s="173" t="s">
        <v>103</v>
      </c>
      <c r="F232" s="104" t="s">
        <v>34</v>
      </c>
      <c r="G232" s="190">
        <f>Insumos!G231</f>
        <v>0</v>
      </c>
      <c r="H232" s="19">
        <f t="shared" si="17"/>
        <v>180</v>
      </c>
      <c r="J232" s="113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</row>
    <row r="233" spans="1:150" ht="26.25" customHeight="1" x14ac:dyDescent="0.2">
      <c r="B233" s="565"/>
      <c r="C233" s="565"/>
      <c r="D233" s="565"/>
      <c r="E233" s="173" t="s">
        <v>104</v>
      </c>
      <c r="F233" s="104" t="s">
        <v>34</v>
      </c>
      <c r="G233" s="190">
        <f>Insumos!G232</f>
        <v>0</v>
      </c>
      <c r="H233" s="19">
        <f t="shared" si="17"/>
        <v>181</v>
      </c>
      <c r="J233" s="113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</row>
    <row r="234" spans="1:150" ht="26.25" customHeight="1" x14ac:dyDescent="0.2">
      <c r="B234" s="565"/>
      <c r="C234" s="565"/>
      <c r="D234" s="565"/>
      <c r="E234" s="173" t="s">
        <v>105</v>
      </c>
      <c r="F234" s="104" t="s">
        <v>34</v>
      </c>
      <c r="G234" s="190">
        <f>Insumos!G233</f>
        <v>0</v>
      </c>
      <c r="H234" s="19">
        <f t="shared" si="17"/>
        <v>182</v>
      </c>
      <c r="J234" s="113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</row>
    <row r="235" spans="1:150" ht="26.25" customHeight="1" x14ac:dyDescent="0.2">
      <c r="B235" s="565"/>
      <c r="C235" s="565"/>
      <c r="D235" s="565"/>
      <c r="E235" s="173" t="s">
        <v>106</v>
      </c>
      <c r="F235" s="104" t="s">
        <v>34</v>
      </c>
      <c r="G235" s="190">
        <f>Insumos!G234</f>
        <v>0</v>
      </c>
      <c r="H235" s="19">
        <f t="shared" si="17"/>
        <v>183</v>
      </c>
      <c r="J235" s="113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</row>
    <row r="236" spans="1:150" ht="26.25" customHeight="1" x14ac:dyDescent="0.2">
      <c r="B236" s="565"/>
      <c r="C236" s="565"/>
      <c r="D236" s="565"/>
      <c r="E236" s="173" t="s">
        <v>107</v>
      </c>
      <c r="F236" s="104" t="s">
        <v>34</v>
      </c>
      <c r="G236" s="190">
        <f>Insumos!G235</f>
        <v>0</v>
      </c>
      <c r="H236" s="19">
        <f t="shared" si="17"/>
        <v>184</v>
      </c>
      <c r="J236" s="113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</row>
    <row r="237" spans="1:150" ht="26.25" customHeight="1" x14ac:dyDescent="0.2">
      <c r="B237" s="565"/>
      <c r="C237" s="565"/>
      <c r="D237" s="565"/>
      <c r="E237" s="173" t="s">
        <v>108</v>
      </c>
      <c r="F237" s="104" t="s">
        <v>34</v>
      </c>
      <c r="G237" s="190">
        <f>Insumos!G236</f>
        <v>0</v>
      </c>
      <c r="H237" s="19">
        <f t="shared" si="17"/>
        <v>185</v>
      </c>
      <c r="J237" s="113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</row>
    <row r="238" spans="1:150" ht="26.25" customHeight="1" x14ac:dyDescent="0.2">
      <c r="B238" s="565"/>
      <c r="C238" s="565"/>
      <c r="D238" s="565"/>
      <c r="E238" s="173" t="s">
        <v>109</v>
      </c>
      <c r="F238" s="104" t="s">
        <v>34</v>
      </c>
      <c r="G238" s="190">
        <f>Insumos!G237</f>
        <v>0</v>
      </c>
      <c r="H238" s="19">
        <f t="shared" si="17"/>
        <v>186</v>
      </c>
      <c r="J238" s="113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</row>
    <row r="239" spans="1:150" ht="26.25" customHeight="1" x14ac:dyDescent="0.2">
      <c r="B239" s="565"/>
      <c r="C239" s="565"/>
      <c r="D239" s="565"/>
      <c r="E239" s="173" t="s">
        <v>110</v>
      </c>
      <c r="F239" s="104" t="s">
        <v>34</v>
      </c>
      <c r="G239" s="190">
        <f>Insumos!G238</f>
        <v>0</v>
      </c>
      <c r="H239" s="19">
        <f t="shared" si="17"/>
        <v>187</v>
      </c>
      <c r="J239" s="113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</row>
    <row r="240" spans="1:150" ht="26.25" customHeight="1" x14ac:dyDescent="0.2">
      <c r="B240" s="565"/>
      <c r="C240" s="565"/>
      <c r="D240" s="565"/>
      <c r="E240" s="173" t="s">
        <v>111</v>
      </c>
      <c r="F240" s="104" t="s">
        <v>34</v>
      </c>
      <c r="G240" s="190">
        <f>Insumos!G239</f>
        <v>0</v>
      </c>
      <c r="H240" s="19">
        <f t="shared" si="17"/>
        <v>188</v>
      </c>
      <c r="J240" s="113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</row>
    <row r="241" spans="1:150" ht="26.25" customHeight="1" x14ac:dyDescent="0.2">
      <c r="B241" s="565"/>
      <c r="C241" s="565"/>
      <c r="D241" s="565"/>
      <c r="E241" s="173" t="s">
        <v>112</v>
      </c>
      <c r="F241" s="104" t="s">
        <v>34</v>
      </c>
      <c r="G241" s="190">
        <f>Insumos!G240</f>
        <v>0</v>
      </c>
      <c r="H241" s="19">
        <f t="shared" si="17"/>
        <v>189</v>
      </c>
      <c r="J241" s="113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</row>
    <row r="242" spans="1:150" ht="26.25" customHeight="1" x14ac:dyDescent="0.2">
      <c r="B242" s="565"/>
      <c r="C242" s="565"/>
      <c r="D242" s="565"/>
      <c r="E242" s="184" t="s">
        <v>113</v>
      </c>
      <c r="F242" s="104" t="s">
        <v>34</v>
      </c>
      <c r="G242" s="190">
        <f>Insumos!G241</f>
        <v>0</v>
      </c>
      <c r="H242" s="19">
        <f t="shared" si="17"/>
        <v>190</v>
      </c>
      <c r="J242" s="113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</row>
    <row r="243" spans="1:150" ht="26.25" customHeight="1" x14ac:dyDescent="0.2">
      <c r="B243" s="565"/>
      <c r="C243" s="565"/>
      <c r="D243" s="565"/>
      <c r="E243" s="173" t="s">
        <v>30</v>
      </c>
      <c r="F243" s="104" t="s">
        <v>34</v>
      </c>
      <c r="G243" s="189">
        <f>SUM(G227:G242)</f>
        <v>0</v>
      </c>
      <c r="H243" s="19">
        <f t="shared" si="17"/>
        <v>191</v>
      </c>
      <c r="J243" s="113"/>
      <c r="K243" s="19">
        <f>H243</f>
        <v>191</v>
      </c>
      <c r="L243" s="31" t="s">
        <v>5</v>
      </c>
      <c r="M243" s="65" t="s">
        <v>75</v>
      </c>
      <c r="N243" s="19">
        <f>H227</f>
        <v>175</v>
      </c>
      <c r="O243" s="66" t="s">
        <v>76</v>
      </c>
      <c r="P243" s="19">
        <f>H242</f>
        <v>190</v>
      </c>
      <c r="Q243" s="63" t="s">
        <v>77</v>
      </c>
      <c r="R243" s="64"/>
      <c r="S243" s="64"/>
      <c r="T243" s="64"/>
      <c r="U243" s="64"/>
      <c r="V243" s="64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</row>
    <row r="244" spans="1:150" ht="26.25" customHeight="1" x14ac:dyDescent="0.2">
      <c r="A244" s="113"/>
      <c r="B244" s="69"/>
      <c r="C244" s="69"/>
      <c r="D244" s="69"/>
      <c r="E244" s="69"/>
      <c r="F244" s="64"/>
      <c r="G244" s="64"/>
      <c r="H244" s="64"/>
      <c r="I244" s="113"/>
      <c r="J244" s="113"/>
      <c r="K244" s="86"/>
      <c r="L244" s="88"/>
      <c r="M244" s="130"/>
      <c r="N244" s="86"/>
      <c r="O244" s="128"/>
      <c r="P244" s="86"/>
      <c r="Q244" s="110"/>
      <c r="R244" s="113"/>
      <c r="S244" s="113"/>
      <c r="T244" s="64"/>
      <c r="U244" s="64"/>
      <c r="V244" s="64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</row>
    <row r="245" spans="1:150" ht="26.25" customHeight="1" x14ac:dyDescent="0.2">
      <c r="B245" s="565" t="s">
        <v>445</v>
      </c>
      <c r="C245" s="565"/>
      <c r="D245" s="565" t="s">
        <v>16</v>
      </c>
      <c r="E245" s="173" t="s">
        <v>54</v>
      </c>
      <c r="F245" s="104" t="s">
        <v>34</v>
      </c>
      <c r="G245" s="191">
        <f>Insumos!G243</f>
        <v>0</v>
      </c>
      <c r="H245" s="19">
        <f>H243+1</f>
        <v>192</v>
      </c>
      <c r="J245" s="113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</row>
    <row r="246" spans="1:150" ht="26.25" customHeight="1" x14ac:dyDescent="0.2">
      <c r="B246" s="565"/>
      <c r="C246" s="565"/>
      <c r="D246" s="565"/>
      <c r="E246" s="173" t="s">
        <v>99</v>
      </c>
      <c r="F246" s="104" t="s">
        <v>34</v>
      </c>
      <c r="G246" s="191">
        <f>Insumos!G244</f>
        <v>0</v>
      </c>
      <c r="H246" s="19">
        <f>H245+1</f>
        <v>193</v>
      </c>
      <c r="J246" s="113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</row>
    <row r="247" spans="1:150" ht="26.25" customHeight="1" x14ac:dyDescent="0.2">
      <c r="B247" s="565"/>
      <c r="C247" s="565"/>
      <c r="D247" s="565"/>
      <c r="E247" s="173" t="s">
        <v>100</v>
      </c>
      <c r="F247" s="104" t="s">
        <v>34</v>
      </c>
      <c r="G247" s="191">
        <f>Insumos!G245</f>
        <v>0</v>
      </c>
      <c r="H247" s="19">
        <f t="shared" ref="H247:H261" si="18">H246+1</f>
        <v>194</v>
      </c>
      <c r="J247" s="113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</row>
    <row r="248" spans="1:150" ht="26.25" customHeight="1" x14ac:dyDescent="0.2">
      <c r="B248" s="565"/>
      <c r="C248" s="565"/>
      <c r="D248" s="565"/>
      <c r="E248" s="173" t="s">
        <v>101</v>
      </c>
      <c r="F248" s="104" t="s">
        <v>34</v>
      </c>
      <c r="G248" s="191">
        <f>Insumos!G246</f>
        <v>0</v>
      </c>
      <c r="H248" s="19">
        <f t="shared" si="18"/>
        <v>195</v>
      </c>
      <c r="J248" s="113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</row>
    <row r="249" spans="1:150" ht="26.25" customHeight="1" x14ac:dyDescent="0.2">
      <c r="B249" s="565"/>
      <c r="C249" s="565"/>
      <c r="D249" s="565"/>
      <c r="E249" s="173" t="s">
        <v>102</v>
      </c>
      <c r="F249" s="104" t="s">
        <v>34</v>
      </c>
      <c r="G249" s="191">
        <f>Insumos!G247</f>
        <v>0</v>
      </c>
      <c r="H249" s="19">
        <f t="shared" si="18"/>
        <v>196</v>
      </c>
      <c r="J249" s="113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</row>
    <row r="250" spans="1:150" ht="26.25" customHeight="1" x14ac:dyDescent="0.2">
      <c r="B250" s="565"/>
      <c r="C250" s="565"/>
      <c r="D250" s="565"/>
      <c r="E250" s="173" t="s">
        <v>103</v>
      </c>
      <c r="F250" s="104" t="s">
        <v>34</v>
      </c>
      <c r="G250" s="191">
        <f>Insumos!G248</f>
        <v>0</v>
      </c>
      <c r="H250" s="19">
        <f t="shared" si="18"/>
        <v>197</v>
      </c>
      <c r="J250" s="113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</row>
    <row r="251" spans="1:150" ht="26.25" customHeight="1" x14ac:dyDescent="0.2">
      <c r="B251" s="565"/>
      <c r="C251" s="565"/>
      <c r="D251" s="565"/>
      <c r="E251" s="173" t="s">
        <v>104</v>
      </c>
      <c r="F251" s="104" t="s">
        <v>34</v>
      </c>
      <c r="G251" s="191">
        <f>Insumos!G249</f>
        <v>0</v>
      </c>
      <c r="H251" s="19">
        <f t="shared" si="18"/>
        <v>198</v>
      </c>
      <c r="J251" s="113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</row>
    <row r="252" spans="1:150" ht="26.25" customHeight="1" x14ac:dyDescent="0.2">
      <c r="B252" s="565"/>
      <c r="C252" s="565"/>
      <c r="D252" s="565"/>
      <c r="E252" s="173" t="s">
        <v>105</v>
      </c>
      <c r="F252" s="104" t="s">
        <v>34</v>
      </c>
      <c r="G252" s="191">
        <f>Insumos!G250</f>
        <v>0</v>
      </c>
      <c r="H252" s="19">
        <f t="shared" si="18"/>
        <v>199</v>
      </c>
      <c r="J252" s="113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</row>
    <row r="253" spans="1:150" ht="26.25" customHeight="1" x14ac:dyDescent="0.2">
      <c r="B253" s="565"/>
      <c r="C253" s="565"/>
      <c r="D253" s="565"/>
      <c r="E253" s="173" t="s">
        <v>106</v>
      </c>
      <c r="F253" s="104" t="s">
        <v>34</v>
      </c>
      <c r="G253" s="191">
        <f>Insumos!G251</f>
        <v>0</v>
      </c>
      <c r="H253" s="19">
        <f t="shared" si="18"/>
        <v>200</v>
      </c>
      <c r="J253" s="113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</row>
    <row r="254" spans="1:150" ht="26.25" customHeight="1" x14ac:dyDescent="0.2">
      <c r="B254" s="565"/>
      <c r="C254" s="565"/>
      <c r="D254" s="565"/>
      <c r="E254" s="173" t="s">
        <v>107</v>
      </c>
      <c r="F254" s="104" t="s">
        <v>34</v>
      </c>
      <c r="G254" s="191">
        <f>Insumos!G252</f>
        <v>0</v>
      </c>
      <c r="H254" s="19">
        <f t="shared" si="18"/>
        <v>201</v>
      </c>
      <c r="J254" s="113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</row>
    <row r="255" spans="1:150" ht="26.25" customHeight="1" x14ac:dyDescent="0.2">
      <c r="B255" s="565"/>
      <c r="C255" s="565"/>
      <c r="D255" s="565"/>
      <c r="E255" s="173" t="s">
        <v>108</v>
      </c>
      <c r="F255" s="104" t="s">
        <v>34</v>
      </c>
      <c r="G255" s="191">
        <f>Insumos!G253</f>
        <v>0</v>
      </c>
      <c r="H255" s="19">
        <f t="shared" si="18"/>
        <v>202</v>
      </c>
      <c r="J255" s="113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</row>
    <row r="256" spans="1:150" ht="26.25" customHeight="1" x14ac:dyDescent="0.2">
      <c r="B256" s="565"/>
      <c r="C256" s="565"/>
      <c r="D256" s="565"/>
      <c r="E256" s="173" t="s">
        <v>109</v>
      </c>
      <c r="F256" s="104" t="s">
        <v>34</v>
      </c>
      <c r="G256" s="191">
        <f>Insumos!G254</f>
        <v>0</v>
      </c>
      <c r="H256" s="19">
        <f t="shared" si="18"/>
        <v>203</v>
      </c>
      <c r="J256" s="113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</row>
    <row r="257" spans="2:150" ht="26.25" customHeight="1" x14ac:dyDescent="0.2">
      <c r="B257" s="565"/>
      <c r="C257" s="565"/>
      <c r="D257" s="565"/>
      <c r="E257" s="173" t="s">
        <v>110</v>
      </c>
      <c r="F257" s="104" t="s">
        <v>34</v>
      </c>
      <c r="G257" s="191">
        <f>Insumos!G255</f>
        <v>0</v>
      </c>
      <c r="H257" s="19">
        <f t="shared" si="18"/>
        <v>204</v>
      </c>
      <c r="J257" s="113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</row>
    <row r="258" spans="2:150" ht="26.25" customHeight="1" x14ac:dyDescent="0.2">
      <c r="B258" s="565"/>
      <c r="C258" s="565"/>
      <c r="D258" s="565"/>
      <c r="E258" s="173" t="s">
        <v>111</v>
      </c>
      <c r="F258" s="104" t="s">
        <v>34</v>
      </c>
      <c r="G258" s="191">
        <f>Insumos!G256</f>
        <v>0</v>
      </c>
      <c r="H258" s="19">
        <f t="shared" si="18"/>
        <v>205</v>
      </c>
      <c r="J258" s="113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</row>
    <row r="259" spans="2:150" ht="26.25" customHeight="1" x14ac:dyDescent="0.2">
      <c r="B259" s="565"/>
      <c r="C259" s="565"/>
      <c r="D259" s="565"/>
      <c r="E259" s="173" t="s">
        <v>112</v>
      </c>
      <c r="F259" s="104" t="s">
        <v>34</v>
      </c>
      <c r="G259" s="191">
        <f>Insumos!G257</f>
        <v>0</v>
      </c>
      <c r="H259" s="19">
        <f t="shared" si="18"/>
        <v>206</v>
      </c>
      <c r="J259" s="113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</row>
    <row r="260" spans="2:150" ht="26.25" customHeight="1" x14ac:dyDescent="0.2">
      <c r="B260" s="565"/>
      <c r="C260" s="565"/>
      <c r="D260" s="565"/>
      <c r="E260" s="184" t="s">
        <v>113</v>
      </c>
      <c r="F260" s="104" t="s">
        <v>34</v>
      </c>
      <c r="G260" s="191">
        <f>Insumos!G258</f>
        <v>0</v>
      </c>
      <c r="H260" s="19">
        <f t="shared" si="18"/>
        <v>207</v>
      </c>
      <c r="J260" s="113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</row>
    <row r="261" spans="2:150" ht="26.25" customHeight="1" x14ac:dyDescent="0.2">
      <c r="B261" s="565"/>
      <c r="C261" s="565"/>
      <c r="D261" s="565"/>
      <c r="E261" s="173" t="s">
        <v>30</v>
      </c>
      <c r="F261" s="104" t="s">
        <v>34</v>
      </c>
      <c r="G261" s="192">
        <f>SUM(G245:G260)</f>
        <v>0</v>
      </c>
      <c r="H261" s="19">
        <f t="shared" si="18"/>
        <v>208</v>
      </c>
      <c r="J261" s="113"/>
      <c r="K261" s="19">
        <f>H261</f>
        <v>208</v>
      </c>
      <c r="L261" s="31" t="s">
        <v>5</v>
      </c>
      <c r="M261" s="65" t="s">
        <v>75</v>
      </c>
      <c r="N261" s="19">
        <f>H245</f>
        <v>192</v>
      </c>
      <c r="O261" s="66" t="s">
        <v>76</v>
      </c>
      <c r="P261" s="19">
        <f>H260</f>
        <v>207</v>
      </c>
      <c r="Q261" s="63" t="s">
        <v>77</v>
      </c>
      <c r="R261" s="64"/>
      <c r="S261" s="64"/>
      <c r="T261" s="64"/>
      <c r="U261" s="64"/>
      <c r="V261" s="64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</row>
    <row r="262" spans="2:150" ht="26.25" customHeight="1" x14ac:dyDescent="0.2">
      <c r="B262" s="121"/>
      <c r="C262" s="121"/>
      <c r="D262" s="121"/>
      <c r="E262" s="121"/>
      <c r="F262" s="87"/>
      <c r="G262" s="87"/>
      <c r="H262" s="87"/>
      <c r="J262" s="113"/>
      <c r="K262" s="86"/>
      <c r="L262" s="88"/>
      <c r="M262" s="130"/>
      <c r="N262" s="86"/>
      <c r="O262" s="128"/>
      <c r="P262" s="86"/>
      <c r="Q262" s="110"/>
      <c r="R262" s="64"/>
      <c r="S262" s="64"/>
      <c r="T262" s="64"/>
      <c r="U262" s="64"/>
      <c r="V262" s="64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</row>
    <row r="263" spans="2:150" ht="26.25" customHeight="1" x14ac:dyDescent="0.2">
      <c r="B263" s="565" t="s">
        <v>445</v>
      </c>
      <c r="C263" s="565"/>
      <c r="D263" s="565" t="s">
        <v>17</v>
      </c>
      <c r="E263" s="173" t="s">
        <v>54</v>
      </c>
      <c r="F263" s="104" t="s">
        <v>34</v>
      </c>
      <c r="G263" s="190">
        <f>Insumos!G260</f>
        <v>0</v>
      </c>
      <c r="H263" s="19">
        <f>H261+1</f>
        <v>209</v>
      </c>
      <c r="J263" s="113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</row>
    <row r="264" spans="2:150" ht="26.25" customHeight="1" x14ac:dyDescent="0.2">
      <c r="B264" s="565"/>
      <c r="C264" s="565"/>
      <c r="D264" s="565"/>
      <c r="E264" s="173" t="s">
        <v>99</v>
      </c>
      <c r="F264" s="104" t="s">
        <v>34</v>
      </c>
      <c r="G264" s="190">
        <f>Insumos!G261</f>
        <v>0</v>
      </c>
      <c r="H264" s="19">
        <f>H263+1</f>
        <v>210</v>
      </c>
      <c r="J264" s="113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</row>
    <row r="265" spans="2:150" ht="26.25" customHeight="1" x14ac:dyDescent="0.2">
      <c r="B265" s="565"/>
      <c r="C265" s="565"/>
      <c r="D265" s="565"/>
      <c r="E265" s="173" t="s">
        <v>100</v>
      </c>
      <c r="F265" s="104" t="s">
        <v>34</v>
      </c>
      <c r="G265" s="190">
        <f>Insumos!G262</f>
        <v>0</v>
      </c>
      <c r="H265" s="19">
        <f t="shared" ref="H265:H279" si="19">H264+1</f>
        <v>211</v>
      </c>
      <c r="J265" s="113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</row>
    <row r="266" spans="2:150" ht="26.25" customHeight="1" x14ac:dyDescent="0.2">
      <c r="B266" s="565"/>
      <c r="C266" s="565"/>
      <c r="D266" s="565"/>
      <c r="E266" s="173" t="s">
        <v>101</v>
      </c>
      <c r="F266" s="104" t="s">
        <v>34</v>
      </c>
      <c r="G266" s="190">
        <f>Insumos!G263</f>
        <v>0</v>
      </c>
      <c r="H266" s="19">
        <f t="shared" si="19"/>
        <v>212</v>
      </c>
      <c r="J266" s="113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</row>
    <row r="267" spans="2:150" ht="26.25" customHeight="1" x14ac:dyDescent="0.2">
      <c r="B267" s="565"/>
      <c r="C267" s="565"/>
      <c r="D267" s="565"/>
      <c r="E267" s="173" t="s">
        <v>102</v>
      </c>
      <c r="F267" s="104" t="s">
        <v>34</v>
      </c>
      <c r="G267" s="190">
        <f>Insumos!G264</f>
        <v>0</v>
      </c>
      <c r="H267" s="19">
        <f t="shared" si="19"/>
        <v>213</v>
      </c>
      <c r="J267" s="113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</row>
    <row r="268" spans="2:150" ht="26.25" customHeight="1" x14ac:dyDescent="0.2">
      <c r="B268" s="565"/>
      <c r="C268" s="565"/>
      <c r="D268" s="565"/>
      <c r="E268" s="173" t="s">
        <v>103</v>
      </c>
      <c r="F268" s="104" t="s">
        <v>34</v>
      </c>
      <c r="G268" s="190">
        <f>Insumos!G265</f>
        <v>0</v>
      </c>
      <c r="H268" s="19">
        <f t="shared" si="19"/>
        <v>214</v>
      </c>
      <c r="J268" s="113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</row>
    <row r="269" spans="2:150" ht="26.25" customHeight="1" x14ac:dyDescent="0.2">
      <c r="B269" s="565"/>
      <c r="C269" s="565"/>
      <c r="D269" s="565"/>
      <c r="E269" s="173" t="s">
        <v>104</v>
      </c>
      <c r="F269" s="104" t="s">
        <v>34</v>
      </c>
      <c r="G269" s="190">
        <f>Insumos!G266</f>
        <v>0</v>
      </c>
      <c r="H269" s="19">
        <f t="shared" si="19"/>
        <v>215</v>
      </c>
      <c r="J269" s="113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</row>
    <row r="270" spans="2:150" ht="26.25" customHeight="1" x14ac:dyDescent="0.2">
      <c r="B270" s="565"/>
      <c r="C270" s="565"/>
      <c r="D270" s="565"/>
      <c r="E270" s="173" t="s">
        <v>105</v>
      </c>
      <c r="F270" s="104" t="s">
        <v>34</v>
      </c>
      <c r="G270" s="190">
        <f>Insumos!G267</f>
        <v>0</v>
      </c>
      <c r="H270" s="19">
        <f t="shared" si="19"/>
        <v>216</v>
      </c>
      <c r="J270" s="113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</row>
    <row r="271" spans="2:150" ht="26.25" customHeight="1" x14ac:dyDescent="0.2">
      <c r="B271" s="565"/>
      <c r="C271" s="565"/>
      <c r="D271" s="565"/>
      <c r="E271" s="173" t="s">
        <v>106</v>
      </c>
      <c r="F271" s="104" t="s">
        <v>34</v>
      </c>
      <c r="G271" s="190">
        <f>Insumos!G268</f>
        <v>0</v>
      </c>
      <c r="H271" s="19">
        <f t="shared" si="19"/>
        <v>217</v>
      </c>
      <c r="J271" s="113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</row>
    <row r="272" spans="2:150" ht="26.25" customHeight="1" x14ac:dyDescent="0.2">
      <c r="B272" s="565"/>
      <c r="C272" s="565"/>
      <c r="D272" s="565"/>
      <c r="E272" s="173" t="s">
        <v>107</v>
      </c>
      <c r="F272" s="104" t="s">
        <v>34</v>
      </c>
      <c r="G272" s="190">
        <f>Insumos!G269</f>
        <v>0</v>
      </c>
      <c r="H272" s="19">
        <f t="shared" si="19"/>
        <v>218</v>
      </c>
      <c r="J272" s="113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</row>
    <row r="273" spans="2:150" ht="26.25" customHeight="1" x14ac:dyDescent="0.2">
      <c r="B273" s="565"/>
      <c r="C273" s="565"/>
      <c r="D273" s="565"/>
      <c r="E273" s="173" t="s">
        <v>108</v>
      </c>
      <c r="F273" s="104" t="s">
        <v>34</v>
      </c>
      <c r="G273" s="190">
        <f>Insumos!G270</f>
        <v>0</v>
      </c>
      <c r="H273" s="19">
        <f t="shared" si="19"/>
        <v>219</v>
      </c>
      <c r="J273" s="113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</row>
    <row r="274" spans="2:150" ht="26.25" customHeight="1" x14ac:dyDescent="0.2">
      <c r="B274" s="565"/>
      <c r="C274" s="565"/>
      <c r="D274" s="565"/>
      <c r="E274" s="173" t="s">
        <v>109</v>
      </c>
      <c r="F274" s="104" t="s">
        <v>34</v>
      </c>
      <c r="G274" s="190">
        <f>Insumos!G271</f>
        <v>0</v>
      </c>
      <c r="H274" s="19">
        <f t="shared" si="19"/>
        <v>220</v>
      </c>
      <c r="J274" s="113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</row>
    <row r="275" spans="2:150" ht="26.25" customHeight="1" x14ac:dyDescent="0.2">
      <c r="B275" s="565"/>
      <c r="C275" s="565"/>
      <c r="D275" s="565"/>
      <c r="E275" s="173" t="s">
        <v>110</v>
      </c>
      <c r="F275" s="104" t="s">
        <v>34</v>
      </c>
      <c r="G275" s="190">
        <f>Insumos!G272</f>
        <v>0</v>
      </c>
      <c r="H275" s="19">
        <f t="shared" si="19"/>
        <v>221</v>
      </c>
      <c r="J275" s="113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</row>
    <row r="276" spans="2:150" ht="26.25" customHeight="1" x14ac:dyDescent="0.2">
      <c r="B276" s="565"/>
      <c r="C276" s="565"/>
      <c r="D276" s="565"/>
      <c r="E276" s="173" t="s">
        <v>111</v>
      </c>
      <c r="F276" s="104" t="s">
        <v>34</v>
      </c>
      <c r="G276" s="190">
        <f>Insumos!G273</f>
        <v>0</v>
      </c>
      <c r="H276" s="19">
        <f t="shared" si="19"/>
        <v>222</v>
      </c>
      <c r="J276" s="113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</row>
    <row r="277" spans="2:150" ht="26.25" customHeight="1" x14ac:dyDescent="0.2">
      <c r="B277" s="565"/>
      <c r="C277" s="565"/>
      <c r="D277" s="565"/>
      <c r="E277" s="173" t="s">
        <v>112</v>
      </c>
      <c r="F277" s="104" t="s">
        <v>34</v>
      </c>
      <c r="G277" s="190">
        <f>Insumos!G274</f>
        <v>0</v>
      </c>
      <c r="H277" s="19">
        <f t="shared" si="19"/>
        <v>223</v>
      </c>
      <c r="J277" s="113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</row>
    <row r="278" spans="2:150" ht="26.25" customHeight="1" x14ac:dyDescent="0.2">
      <c r="B278" s="565"/>
      <c r="C278" s="565"/>
      <c r="D278" s="565"/>
      <c r="E278" s="184" t="s">
        <v>113</v>
      </c>
      <c r="F278" s="104" t="s">
        <v>34</v>
      </c>
      <c r="G278" s="190">
        <f>Insumos!G275</f>
        <v>0</v>
      </c>
      <c r="H278" s="19">
        <f t="shared" si="19"/>
        <v>224</v>
      </c>
      <c r="J278" s="113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</row>
    <row r="279" spans="2:150" ht="26.25" customHeight="1" x14ac:dyDescent="0.2">
      <c r="B279" s="565"/>
      <c r="C279" s="565"/>
      <c r="D279" s="565"/>
      <c r="E279" s="173" t="s">
        <v>30</v>
      </c>
      <c r="F279" s="104" t="s">
        <v>34</v>
      </c>
      <c r="G279" s="189">
        <f>SUM(G263:G278)</f>
        <v>0</v>
      </c>
      <c r="H279" s="19">
        <f t="shared" si="19"/>
        <v>225</v>
      </c>
      <c r="J279" s="113"/>
      <c r="K279" s="19">
        <f>H279</f>
        <v>225</v>
      </c>
      <c r="L279" s="31" t="s">
        <v>5</v>
      </c>
      <c r="M279" s="65" t="s">
        <v>75</v>
      </c>
      <c r="N279" s="19">
        <f>H263</f>
        <v>209</v>
      </c>
      <c r="O279" s="66" t="s">
        <v>76</v>
      </c>
      <c r="P279" s="19">
        <f>H278</f>
        <v>224</v>
      </c>
      <c r="Q279" s="63" t="s">
        <v>77</v>
      </c>
      <c r="R279" s="64"/>
      <c r="S279" s="64"/>
      <c r="T279" s="64"/>
      <c r="U279" s="64"/>
      <c r="V279" s="64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</row>
    <row r="280" spans="2:150" ht="26.25" customHeight="1" x14ac:dyDescent="0.2">
      <c r="B280" s="121"/>
      <c r="C280" s="121"/>
      <c r="D280" s="121"/>
      <c r="E280" s="121"/>
      <c r="F280" s="87"/>
      <c r="G280" s="87"/>
      <c r="H280" s="87"/>
      <c r="J280" s="113"/>
      <c r="K280" s="172"/>
      <c r="L280" s="31"/>
      <c r="M280" s="65"/>
      <c r="N280" s="172"/>
      <c r="O280" s="66"/>
      <c r="P280" s="172"/>
      <c r="Q280" s="63"/>
      <c r="R280" s="64"/>
      <c r="S280" s="64"/>
      <c r="T280" s="64"/>
      <c r="U280" s="64"/>
      <c r="V280" s="64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</row>
    <row r="281" spans="2:150" ht="26.25" customHeight="1" x14ac:dyDescent="0.2">
      <c r="B281" s="565" t="s">
        <v>445</v>
      </c>
      <c r="C281" s="565"/>
      <c r="D281" s="565" t="s">
        <v>439</v>
      </c>
      <c r="E281" s="228" t="s">
        <v>54</v>
      </c>
      <c r="F281" s="104" t="s">
        <v>34</v>
      </c>
      <c r="G281" s="190">
        <f>Insumos!G277</f>
        <v>0</v>
      </c>
      <c r="H281" s="19">
        <f>H279+1</f>
        <v>226</v>
      </c>
      <c r="J281" s="113"/>
      <c r="K281" s="172"/>
      <c r="L281" s="31"/>
      <c r="M281" s="65"/>
      <c r="N281" s="172"/>
      <c r="O281" s="66"/>
      <c r="P281" s="172"/>
      <c r="Q281" s="63"/>
      <c r="R281" s="64"/>
      <c r="S281" s="64"/>
      <c r="T281" s="64"/>
      <c r="U281" s="64"/>
      <c r="V281" s="64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</row>
    <row r="282" spans="2:150" ht="26.25" customHeight="1" x14ac:dyDescent="0.2">
      <c r="B282" s="565"/>
      <c r="C282" s="565"/>
      <c r="D282" s="565"/>
      <c r="E282" s="228" t="s">
        <v>99</v>
      </c>
      <c r="F282" s="104" t="s">
        <v>34</v>
      </c>
      <c r="G282" s="190">
        <f>Insumos!G278</f>
        <v>0</v>
      </c>
      <c r="H282" s="19">
        <f>H281+1</f>
        <v>227</v>
      </c>
      <c r="J282" s="113"/>
      <c r="K282" s="172"/>
      <c r="L282" s="31"/>
      <c r="M282" s="65"/>
      <c r="N282" s="172"/>
      <c r="O282" s="66"/>
      <c r="P282" s="172"/>
      <c r="Q282" s="63"/>
      <c r="R282" s="64"/>
      <c r="S282" s="64"/>
      <c r="T282" s="64"/>
      <c r="U282" s="64"/>
      <c r="V282" s="64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</row>
    <row r="283" spans="2:150" ht="26.25" customHeight="1" x14ac:dyDescent="0.2">
      <c r="B283" s="565"/>
      <c r="C283" s="565"/>
      <c r="D283" s="565"/>
      <c r="E283" s="228" t="s">
        <v>100</v>
      </c>
      <c r="F283" s="104" t="s">
        <v>34</v>
      </c>
      <c r="G283" s="190">
        <f>Insumos!G279</f>
        <v>0</v>
      </c>
      <c r="H283" s="19">
        <f t="shared" ref="H283:H297" si="20">H282+1</f>
        <v>228</v>
      </c>
      <c r="J283" s="113"/>
      <c r="K283" s="172"/>
      <c r="L283" s="31"/>
      <c r="M283" s="65"/>
      <c r="N283" s="172"/>
      <c r="O283" s="66"/>
      <c r="P283" s="172"/>
      <c r="Q283" s="63"/>
      <c r="R283" s="64"/>
      <c r="S283" s="64"/>
      <c r="T283" s="64"/>
      <c r="U283" s="64"/>
      <c r="V283" s="64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</row>
    <row r="284" spans="2:150" ht="26.25" customHeight="1" x14ac:dyDescent="0.2">
      <c r="B284" s="565"/>
      <c r="C284" s="565"/>
      <c r="D284" s="565"/>
      <c r="E284" s="228" t="s">
        <v>101</v>
      </c>
      <c r="F284" s="104" t="s">
        <v>34</v>
      </c>
      <c r="G284" s="190">
        <f>Insumos!G280</f>
        <v>0</v>
      </c>
      <c r="H284" s="19">
        <f t="shared" si="20"/>
        <v>229</v>
      </c>
      <c r="J284" s="113"/>
      <c r="K284" s="172"/>
      <c r="L284" s="31"/>
      <c r="M284" s="65"/>
      <c r="N284" s="172"/>
      <c r="O284" s="66"/>
      <c r="P284" s="172"/>
      <c r="Q284" s="63"/>
      <c r="R284" s="64"/>
      <c r="S284" s="64"/>
      <c r="T284" s="64"/>
      <c r="U284" s="64"/>
      <c r="V284" s="64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</row>
    <row r="285" spans="2:150" ht="26.25" customHeight="1" x14ac:dyDescent="0.2">
      <c r="B285" s="565"/>
      <c r="C285" s="565"/>
      <c r="D285" s="565"/>
      <c r="E285" s="228" t="s">
        <v>102</v>
      </c>
      <c r="F285" s="104" t="s">
        <v>34</v>
      </c>
      <c r="G285" s="190">
        <f>Insumos!G281</f>
        <v>0</v>
      </c>
      <c r="H285" s="19">
        <f t="shared" si="20"/>
        <v>230</v>
      </c>
      <c r="J285" s="113"/>
      <c r="K285" s="172"/>
      <c r="L285" s="31"/>
      <c r="M285" s="65"/>
      <c r="N285" s="172"/>
      <c r="O285" s="66"/>
      <c r="P285" s="172"/>
      <c r="Q285" s="63"/>
      <c r="R285" s="64"/>
      <c r="S285" s="64"/>
      <c r="T285" s="64"/>
      <c r="U285" s="64"/>
      <c r="V285" s="64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</row>
    <row r="286" spans="2:150" ht="26.25" customHeight="1" x14ac:dyDescent="0.2">
      <c r="B286" s="565"/>
      <c r="C286" s="565"/>
      <c r="D286" s="565"/>
      <c r="E286" s="228" t="s">
        <v>103</v>
      </c>
      <c r="F286" s="104" t="s">
        <v>34</v>
      </c>
      <c r="G286" s="190">
        <f>Insumos!G282</f>
        <v>0</v>
      </c>
      <c r="H286" s="19">
        <f t="shared" si="20"/>
        <v>231</v>
      </c>
      <c r="J286" s="113"/>
      <c r="K286" s="172"/>
      <c r="L286" s="31"/>
      <c r="M286" s="65"/>
      <c r="N286" s="172"/>
      <c r="O286" s="66"/>
      <c r="P286" s="172"/>
      <c r="Q286" s="63"/>
      <c r="R286" s="64"/>
      <c r="S286" s="64"/>
      <c r="T286" s="64"/>
      <c r="U286" s="64"/>
      <c r="V286" s="64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</row>
    <row r="287" spans="2:150" ht="26.25" customHeight="1" x14ac:dyDescent="0.2">
      <c r="B287" s="565"/>
      <c r="C287" s="565"/>
      <c r="D287" s="565"/>
      <c r="E287" s="228" t="s">
        <v>104</v>
      </c>
      <c r="F287" s="104" t="s">
        <v>34</v>
      </c>
      <c r="G287" s="190">
        <f>Insumos!G283</f>
        <v>0</v>
      </c>
      <c r="H287" s="19">
        <f t="shared" si="20"/>
        <v>232</v>
      </c>
      <c r="J287" s="113"/>
      <c r="K287" s="172"/>
      <c r="L287" s="31"/>
      <c r="M287" s="65"/>
      <c r="N287" s="172"/>
      <c r="O287" s="66"/>
      <c r="P287" s="172"/>
      <c r="Q287" s="63"/>
      <c r="R287" s="64"/>
      <c r="S287" s="64"/>
      <c r="T287" s="64"/>
      <c r="U287" s="64"/>
      <c r="V287" s="64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</row>
    <row r="288" spans="2:150" ht="26.25" customHeight="1" x14ac:dyDescent="0.2">
      <c r="B288" s="565"/>
      <c r="C288" s="565"/>
      <c r="D288" s="565"/>
      <c r="E288" s="228" t="s">
        <v>105</v>
      </c>
      <c r="F288" s="104" t="s">
        <v>34</v>
      </c>
      <c r="G288" s="190">
        <f>Insumos!G284</f>
        <v>0</v>
      </c>
      <c r="H288" s="19">
        <f t="shared" si="20"/>
        <v>233</v>
      </c>
      <c r="J288" s="113"/>
      <c r="K288" s="172"/>
      <c r="L288" s="31"/>
      <c r="M288" s="65"/>
      <c r="N288" s="172"/>
      <c r="O288" s="66"/>
      <c r="P288" s="172"/>
      <c r="Q288" s="63"/>
      <c r="R288" s="64"/>
      <c r="S288" s="64"/>
      <c r="T288" s="64"/>
      <c r="U288" s="64"/>
      <c r="V288" s="64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</row>
    <row r="289" spans="1:150" ht="26.25" customHeight="1" x14ac:dyDescent="0.2">
      <c r="B289" s="565"/>
      <c r="C289" s="565"/>
      <c r="D289" s="565"/>
      <c r="E289" s="228" t="s">
        <v>106</v>
      </c>
      <c r="F289" s="104" t="s">
        <v>34</v>
      </c>
      <c r="G289" s="190">
        <f>Insumos!G285</f>
        <v>0</v>
      </c>
      <c r="H289" s="19">
        <f t="shared" si="20"/>
        <v>234</v>
      </c>
      <c r="J289" s="113"/>
      <c r="K289" s="172"/>
      <c r="L289" s="31"/>
      <c r="M289" s="65"/>
      <c r="N289" s="172"/>
      <c r="O289" s="66"/>
      <c r="P289" s="172"/>
      <c r="Q289" s="63"/>
      <c r="R289" s="64"/>
      <c r="S289" s="64"/>
      <c r="T289" s="64"/>
      <c r="U289" s="64"/>
      <c r="V289" s="64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</row>
    <row r="290" spans="1:150" ht="26.25" customHeight="1" x14ac:dyDescent="0.2">
      <c r="B290" s="565"/>
      <c r="C290" s="565"/>
      <c r="D290" s="565"/>
      <c r="E290" s="228" t="s">
        <v>107</v>
      </c>
      <c r="F290" s="104" t="s">
        <v>34</v>
      </c>
      <c r="G290" s="190">
        <f>Insumos!G286</f>
        <v>0</v>
      </c>
      <c r="H290" s="19">
        <f t="shared" si="20"/>
        <v>235</v>
      </c>
      <c r="J290" s="113"/>
      <c r="K290" s="172"/>
      <c r="L290" s="31"/>
      <c r="M290" s="65"/>
      <c r="N290" s="172"/>
      <c r="O290" s="66"/>
      <c r="P290" s="172"/>
      <c r="Q290" s="63"/>
      <c r="R290" s="64"/>
      <c r="S290" s="64"/>
      <c r="T290" s="64"/>
      <c r="U290" s="64"/>
      <c r="V290" s="64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</row>
    <row r="291" spans="1:150" ht="26.25" customHeight="1" x14ac:dyDescent="0.2">
      <c r="B291" s="565"/>
      <c r="C291" s="565"/>
      <c r="D291" s="565"/>
      <c r="E291" s="228" t="s">
        <v>108</v>
      </c>
      <c r="F291" s="104" t="s">
        <v>34</v>
      </c>
      <c r="G291" s="190">
        <f>Insumos!G287</f>
        <v>0</v>
      </c>
      <c r="H291" s="19">
        <f t="shared" si="20"/>
        <v>236</v>
      </c>
      <c r="J291" s="113"/>
      <c r="K291" s="172"/>
      <c r="L291" s="31"/>
      <c r="M291" s="65"/>
      <c r="N291" s="172"/>
      <c r="O291" s="66"/>
      <c r="P291" s="172"/>
      <c r="Q291" s="63"/>
      <c r="R291" s="64"/>
      <c r="S291" s="64"/>
      <c r="T291" s="64"/>
      <c r="U291" s="64"/>
      <c r="V291" s="64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</row>
    <row r="292" spans="1:150" ht="26.25" customHeight="1" x14ac:dyDescent="0.2">
      <c r="B292" s="565"/>
      <c r="C292" s="565"/>
      <c r="D292" s="565"/>
      <c r="E292" s="228" t="s">
        <v>109</v>
      </c>
      <c r="F292" s="104" t="s">
        <v>34</v>
      </c>
      <c r="G292" s="190">
        <f>Insumos!G288</f>
        <v>0</v>
      </c>
      <c r="H292" s="19">
        <f t="shared" si="20"/>
        <v>237</v>
      </c>
      <c r="J292" s="113"/>
      <c r="K292" s="172"/>
      <c r="L292" s="31"/>
      <c r="M292" s="65"/>
      <c r="N292" s="172"/>
      <c r="O292" s="66"/>
      <c r="P292" s="172"/>
      <c r="Q292" s="63"/>
      <c r="R292" s="64"/>
      <c r="S292" s="64"/>
      <c r="T292" s="64"/>
      <c r="U292" s="64"/>
      <c r="V292" s="64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</row>
    <row r="293" spans="1:150" ht="26.25" customHeight="1" x14ac:dyDescent="0.2">
      <c r="B293" s="565"/>
      <c r="C293" s="565"/>
      <c r="D293" s="565"/>
      <c r="E293" s="228" t="s">
        <v>110</v>
      </c>
      <c r="F293" s="104" t="s">
        <v>34</v>
      </c>
      <c r="G293" s="190">
        <f>Insumos!G289</f>
        <v>0</v>
      </c>
      <c r="H293" s="19">
        <f t="shared" si="20"/>
        <v>238</v>
      </c>
      <c r="J293" s="113"/>
      <c r="K293" s="172"/>
      <c r="L293" s="31"/>
      <c r="M293" s="65"/>
      <c r="N293" s="172"/>
      <c r="O293" s="66"/>
      <c r="P293" s="172"/>
      <c r="Q293" s="63"/>
      <c r="R293" s="64"/>
      <c r="S293" s="64"/>
      <c r="T293" s="64"/>
      <c r="U293" s="64"/>
      <c r="V293" s="64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</row>
    <row r="294" spans="1:150" ht="26.25" customHeight="1" x14ac:dyDescent="0.2">
      <c r="B294" s="565"/>
      <c r="C294" s="565"/>
      <c r="D294" s="565"/>
      <c r="E294" s="228" t="s">
        <v>111</v>
      </c>
      <c r="F294" s="104" t="s">
        <v>34</v>
      </c>
      <c r="G294" s="190">
        <f>Insumos!G290</f>
        <v>0</v>
      </c>
      <c r="H294" s="19">
        <f t="shared" si="20"/>
        <v>239</v>
      </c>
      <c r="J294" s="113"/>
      <c r="K294" s="172"/>
      <c r="L294" s="31"/>
      <c r="M294" s="65"/>
      <c r="N294" s="172"/>
      <c r="O294" s="66"/>
      <c r="P294" s="172"/>
      <c r="Q294" s="63"/>
      <c r="R294" s="64"/>
      <c r="S294" s="64"/>
      <c r="T294" s="64"/>
      <c r="U294" s="64"/>
      <c r="V294" s="64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</row>
    <row r="295" spans="1:150" ht="26.25" customHeight="1" x14ac:dyDescent="0.2">
      <c r="B295" s="565"/>
      <c r="C295" s="565"/>
      <c r="D295" s="565"/>
      <c r="E295" s="228" t="s">
        <v>112</v>
      </c>
      <c r="F295" s="104" t="s">
        <v>34</v>
      </c>
      <c r="G295" s="190">
        <f>Insumos!G291</f>
        <v>0</v>
      </c>
      <c r="H295" s="19">
        <f t="shared" si="20"/>
        <v>240</v>
      </c>
      <c r="J295" s="113"/>
      <c r="K295" s="172"/>
      <c r="L295" s="31"/>
      <c r="M295" s="65"/>
      <c r="N295" s="172"/>
      <c r="O295" s="66"/>
      <c r="P295" s="172"/>
      <c r="Q295" s="63"/>
      <c r="R295" s="64"/>
      <c r="S295" s="64"/>
      <c r="T295" s="64"/>
      <c r="U295" s="64"/>
      <c r="V295" s="64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</row>
    <row r="296" spans="1:150" ht="26.25" customHeight="1" x14ac:dyDescent="0.2">
      <c r="B296" s="565"/>
      <c r="C296" s="565"/>
      <c r="D296" s="565"/>
      <c r="E296" s="184" t="s">
        <v>113</v>
      </c>
      <c r="F296" s="104" t="s">
        <v>34</v>
      </c>
      <c r="G296" s="190">
        <f>Insumos!G292</f>
        <v>0</v>
      </c>
      <c r="H296" s="19">
        <f t="shared" si="20"/>
        <v>241</v>
      </c>
      <c r="J296" s="113"/>
      <c r="K296" s="172"/>
      <c r="L296" s="31"/>
      <c r="M296" s="65"/>
      <c r="N296" s="172"/>
      <c r="O296" s="66"/>
      <c r="P296" s="172"/>
      <c r="Q296" s="63"/>
      <c r="R296" s="64"/>
      <c r="S296" s="64"/>
      <c r="T296" s="64"/>
      <c r="U296" s="64"/>
      <c r="V296" s="64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</row>
    <row r="297" spans="1:150" ht="26.25" customHeight="1" x14ac:dyDescent="0.2">
      <c r="B297" s="565"/>
      <c r="C297" s="565"/>
      <c r="D297" s="565"/>
      <c r="E297" s="228" t="s">
        <v>30</v>
      </c>
      <c r="F297" s="104" t="s">
        <v>34</v>
      </c>
      <c r="G297" s="189">
        <f>SUM(G281:G296)</f>
        <v>0</v>
      </c>
      <c r="H297" s="19">
        <f t="shared" si="20"/>
        <v>242</v>
      </c>
      <c r="J297" s="113"/>
      <c r="K297" s="19">
        <f>H297</f>
        <v>242</v>
      </c>
      <c r="L297" s="31" t="s">
        <v>5</v>
      </c>
      <c r="M297" s="65" t="s">
        <v>75</v>
      </c>
      <c r="N297" s="19">
        <f>H281</f>
        <v>226</v>
      </c>
      <c r="O297" s="66" t="s">
        <v>76</v>
      </c>
      <c r="P297" s="19">
        <f>H296</f>
        <v>241</v>
      </c>
      <c r="Q297" s="63" t="s">
        <v>77</v>
      </c>
      <c r="R297" s="64"/>
      <c r="S297" s="64"/>
      <c r="T297" s="64"/>
      <c r="U297" s="64"/>
      <c r="V297" s="64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</row>
    <row r="298" spans="1:150" ht="26.25" customHeight="1" x14ac:dyDescent="0.2">
      <c r="A298" s="128"/>
      <c r="B298" s="183"/>
      <c r="C298" s="183"/>
      <c r="D298" s="183"/>
      <c r="E298" s="183"/>
      <c r="F298" s="66"/>
      <c r="G298" s="66"/>
      <c r="H298" s="66"/>
      <c r="I298" s="128"/>
      <c r="J298" s="128"/>
      <c r="K298" s="128"/>
      <c r="L298" s="128"/>
      <c r="M298" s="128"/>
      <c r="N298" s="128"/>
      <c r="O298" s="128"/>
      <c r="P298" s="128"/>
      <c r="Q298" s="86"/>
      <c r="R298" s="128"/>
      <c r="S298" s="86"/>
      <c r="T298" s="113"/>
      <c r="U298" s="87"/>
      <c r="V298" s="87"/>
      <c r="W298" s="87"/>
      <c r="X298" s="87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</row>
    <row r="299" spans="1:150" ht="26.25" customHeight="1" x14ac:dyDescent="0.2">
      <c r="B299" s="604" t="s">
        <v>367</v>
      </c>
      <c r="C299" s="605"/>
      <c r="D299" s="565" t="s">
        <v>22</v>
      </c>
      <c r="E299" s="623"/>
      <c r="F299" s="104" t="s">
        <v>34</v>
      </c>
      <c r="G299" s="190">
        <f>Insumos!G295</f>
        <v>0</v>
      </c>
      <c r="H299" s="19">
        <f>H279+1</f>
        <v>226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</row>
    <row r="300" spans="1:150" ht="26.25" customHeight="1" x14ac:dyDescent="0.2">
      <c r="B300" s="606"/>
      <c r="C300" s="607"/>
      <c r="D300" s="565" t="s">
        <v>23</v>
      </c>
      <c r="E300" s="623"/>
      <c r="F300" s="104" t="s">
        <v>34</v>
      </c>
      <c r="G300" s="189">
        <f>G301-G299</f>
        <v>0</v>
      </c>
      <c r="H300" s="19">
        <f>H299+1</f>
        <v>227</v>
      </c>
      <c r="K300" s="19">
        <f>H300</f>
        <v>227</v>
      </c>
      <c r="L300" s="31" t="s">
        <v>5</v>
      </c>
      <c r="M300" s="22">
        <f>H301</f>
        <v>228</v>
      </c>
      <c r="N300" s="246" t="s">
        <v>0</v>
      </c>
      <c r="O300" s="19">
        <f>H299</f>
        <v>226</v>
      </c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</row>
    <row r="301" spans="1:150" ht="26.25" customHeight="1" x14ac:dyDescent="0.2">
      <c r="B301" s="608"/>
      <c r="C301" s="609"/>
      <c r="D301" s="565" t="s">
        <v>24</v>
      </c>
      <c r="E301" s="623"/>
      <c r="F301" s="104" t="s">
        <v>34</v>
      </c>
      <c r="G301" s="189">
        <f>G225++G243+G261+G279+G297</f>
        <v>0</v>
      </c>
      <c r="H301" s="19">
        <f>H300+1</f>
        <v>228</v>
      </c>
      <c r="K301" s="19">
        <f>H301</f>
        <v>228</v>
      </c>
      <c r="L301" s="31" t="s">
        <v>5</v>
      </c>
      <c r="M301" s="22">
        <f>H225</f>
        <v>174</v>
      </c>
      <c r="N301" s="66" t="s">
        <v>3</v>
      </c>
      <c r="O301" s="19">
        <f>H243</f>
        <v>191</v>
      </c>
      <c r="P301" s="66" t="s">
        <v>3</v>
      </c>
      <c r="Q301" s="19">
        <f>H261</f>
        <v>208</v>
      </c>
      <c r="R301" s="66" t="s">
        <v>3</v>
      </c>
      <c r="S301" s="19">
        <f>H279</f>
        <v>225</v>
      </c>
      <c r="T301" s="66" t="s">
        <v>3</v>
      </c>
      <c r="U301" s="19">
        <f>H297</f>
        <v>242</v>
      </c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</row>
    <row r="302" spans="1:150" ht="26.25" customHeight="1" x14ac:dyDescent="0.2">
      <c r="A302" s="128"/>
      <c r="B302" s="183"/>
      <c r="C302" s="183"/>
      <c r="D302" s="183"/>
      <c r="E302" s="183"/>
      <c r="F302" s="66"/>
      <c r="G302" s="66"/>
      <c r="H302" s="66"/>
      <c r="I302" s="128"/>
      <c r="J302" s="128"/>
      <c r="K302" s="128"/>
      <c r="L302" s="128"/>
      <c r="M302" s="128"/>
      <c r="N302" s="128"/>
      <c r="O302" s="128"/>
      <c r="P302" s="128"/>
      <c r="Q302" s="86"/>
      <c r="R302" s="128"/>
      <c r="S302" s="86"/>
      <c r="T302" s="113"/>
      <c r="U302" s="87"/>
      <c r="V302" s="87"/>
      <c r="W302" s="87"/>
      <c r="X302" s="87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</row>
    <row r="303" spans="1:150" ht="26.25" customHeight="1" x14ac:dyDescent="0.2">
      <c r="B303" s="565" t="s">
        <v>342</v>
      </c>
      <c r="C303" s="565"/>
      <c r="D303" s="565" t="s">
        <v>173</v>
      </c>
      <c r="E303" s="173" t="s">
        <v>54</v>
      </c>
      <c r="F303" s="104" t="s">
        <v>34</v>
      </c>
      <c r="G303" s="189">
        <f>G115+G209</f>
        <v>0</v>
      </c>
      <c r="H303" s="19">
        <f>H301+1</f>
        <v>229</v>
      </c>
      <c r="J303" s="94"/>
      <c r="K303" s="19">
        <f>H303</f>
        <v>229</v>
      </c>
      <c r="L303" s="31" t="s">
        <v>5</v>
      </c>
      <c r="M303" s="22">
        <f t="shared" ref="M303:M319" si="21">H115</f>
        <v>70</v>
      </c>
      <c r="N303" s="66" t="s">
        <v>3</v>
      </c>
      <c r="O303" s="19">
        <f t="shared" ref="O303:O319" si="22">H209</f>
        <v>158</v>
      </c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</row>
    <row r="304" spans="1:150" ht="26.25" customHeight="1" x14ac:dyDescent="0.2">
      <c r="B304" s="565" t="s">
        <v>95</v>
      </c>
      <c r="C304" s="565"/>
      <c r="D304" s="565"/>
      <c r="E304" s="173" t="s">
        <v>99</v>
      </c>
      <c r="F304" s="104" t="s">
        <v>34</v>
      </c>
      <c r="G304" s="189">
        <f t="shared" ref="G304:G318" si="23">G116+G210</f>
        <v>0</v>
      </c>
      <c r="H304" s="19">
        <f>H303+1</f>
        <v>230</v>
      </c>
      <c r="J304" s="94"/>
      <c r="K304" s="19">
        <f t="shared" ref="K304:K319" si="24">H304</f>
        <v>230</v>
      </c>
      <c r="L304" s="31" t="s">
        <v>5</v>
      </c>
      <c r="M304" s="22">
        <f t="shared" si="21"/>
        <v>71</v>
      </c>
      <c r="N304" s="66" t="s">
        <v>3</v>
      </c>
      <c r="O304" s="19">
        <f t="shared" si="22"/>
        <v>159</v>
      </c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</row>
    <row r="305" spans="2:150" ht="26.25" customHeight="1" x14ac:dyDescent="0.2">
      <c r="B305" s="565" t="s">
        <v>96</v>
      </c>
      <c r="C305" s="565"/>
      <c r="D305" s="565"/>
      <c r="E305" s="173" t="s">
        <v>100</v>
      </c>
      <c r="F305" s="104" t="s">
        <v>34</v>
      </c>
      <c r="G305" s="189">
        <f t="shared" si="23"/>
        <v>0</v>
      </c>
      <c r="H305" s="19">
        <f t="shared" ref="H305:H322" si="25">H304+1</f>
        <v>231</v>
      </c>
      <c r="J305" s="94"/>
      <c r="K305" s="19">
        <f t="shared" si="24"/>
        <v>231</v>
      </c>
      <c r="L305" s="31" t="s">
        <v>5</v>
      </c>
      <c r="M305" s="22">
        <f t="shared" si="21"/>
        <v>72</v>
      </c>
      <c r="N305" s="66" t="s">
        <v>3</v>
      </c>
      <c r="O305" s="19">
        <f t="shared" si="22"/>
        <v>160</v>
      </c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</row>
    <row r="306" spans="2:150" ht="26.25" customHeight="1" x14ac:dyDescent="0.2">
      <c r="B306" s="565"/>
      <c r="C306" s="565"/>
      <c r="D306" s="565"/>
      <c r="E306" s="173" t="s">
        <v>101</v>
      </c>
      <c r="F306" s="104" t="s">
        <v>34</v>
      </c>
      <c r="G306" s="189">
        <f t="shared" si="23"/>
        <v>0</v>
      </c>
      <c r="H306" s="19">
        <f t="shared" si="25"/>
        <v>232</v>
      </c>
      <c r="J306" s="94"/>
      <c r="K306" s="19">
        <f t="shared" si="24"/>
        <v>232</v>
      </c>
      <c r="L306" s="31" t="s">
        <v>5</v>
      </c>
      <c r="M306" s="22">
        <f t="shared" si="21"/>
        <v>73</v>
      </c>
      <c r="N306" s="66" t="s">
        <v>3</v>
      </c>
      <c r="O306" s="19">
        <f t="shared" si="22"/>
        <v>161</v>
      </c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</row>
    <row r="307" spans="2:150" ht="26.25" customHeight="1" x14ac:dyDescent="0.2">
      <c r="B307" s="565"/>
      <c r="C307" s="565"/>
      <c r="D307" s="565"/>
      <c r="E307" s="173" t="s">
        <v>102</v>
      </c>
      <c r="F307" s="104" t="s">
        <v>34</v>
      </c>
      <c r="G307" s="189">
        <f t="shared" si="23"/>
        <v>0</v>
      </c>
      <c r="H307" s="19">
        <f t="shared" si="25"/>
        <v>233</v>
      </c>
      <c r="J307" s="94"/>
      <c r="K307" s="19">
        <f t="shared" si="24"/>
        <v>233</v>
      </c>
      <c r="L307" s="31" t="s">
        <v>5</v>
      </c>
      <c r="M307" s="22">
        <f t="shared" si="21"/>
        <v>74</v>
      </c>
      <c r="N307" s="66" t="s">
        <v>3</v>
      </c>
      <c r="O307" s="19">
        <f t="shared" si="22"/>
        <v>162</v>
      </c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</row>
    <row r="308" spans="2:150" ht="26.25" customHeight="1" x14ac:dyDescent="0.2">
      <c r="B308" s="565"/>
      <c r="C308" s="565"/>
      <c r="D308" s="565"/>
      <c r="E308" s="173" t="s">
        <v>103</v>
      </c>
      <c r="F308" s="104" t="s">
        <v>34</v>
      </c>
      <c r="G308" s="189">
        <f t="shared" si="23"/>
        <v>0</v>
      </c>
      <c r="H308" s="19">
        <f t="shared" si="25"/>
        <v>234</v>
      </c>
      <c r="J308" s="94"/>
      <c r="K308" s="19">
        <f t="shared" si="24"/>
        <v>234</v>
      </c>
      <c r="L308" s="31" t="s">
        <v>5</v>
      </c>
      <c r="M308" s="22">
        <f t="shared" si="21"/>
        <v>75</v>
      </c>
      <c r="N308" s="66" t="s">
        <v>3</v>
      </c>
      <c r="O308" s="19">
        <f t="shared" si="22"/>
        <v>163</v>
      </c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</row>
    <row r="309" spans="2:150" ht="26.25" customHeight="1" x14ac:dyDescent="0.2">
      <c r="B309" s="565"/>
      <c r="C309" s="565"/>
      <c r="D309" s="565"/>
      <c r="E309" s="173" t="s">
        <v>104</v>
      </c>
      <c r="F309" s="104" t="s">
        <v>34</v>
      </c>
      <c r="G309" s="189">
        <f t="shared" si="23"/>
        <v>0</v>
      </c>
      <c r="H309" s="19">
        <f t="shared" si="25"/>
        <v>235</v>
      </c>
      <c r="J309" s="94"/>
      <c r="K309" s="19">
        <f t="shared" si="24"/>
        <v>235</v>
      </c>
      <c r="L309" s="31" t="s">
        <v>5</v>
      </c>
      <c r="M309" s="22">
        <f t="shared" si="21"/>
        <v>76</v>
      </c>
      <c r="N309" s="66" t="s">
        <v>3</v>
      </c>
      <c r="O309" s="19">
        <f t="shared" si="22"/>
        <v>164</v>
      </c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</row>
    <row r="310" spans="2:150" ht="26.25" customHeight="1" x14ac:dyDescent="0.2">
      <c r="B310" s="565"/>
      <c r="C310" s="565"/>
      <c r="D310" s="565"/>
      <c r="E310" s="173" t="s">
        <v>105</v>
      </c>
      <c r="F310" s="104" t="s">
        <v>34</v>
      </c>
      <c r="G310" s="189">
        <f t="shared" si="23"/>
        <v>0</v>
      </c>
      <c r="H310" s="19">
        <f t="shared" si="25"/>
        <v>236</v>
      </c>
      <c r="J310" s="94"/>
      <c r="K310" s="19">
        <f t="shared" si="24"/>
        <v>236</v>
      </c>
      <c r="L310" s="31" t="s">
        <v>5</v>
      </c>
      <c r="M310" s="22">
        <f t="shared" si="21"/>
        <v>77</v>
      </c>
      <c r="N310" s="66" t="s">
        <v>3</v>
      </c>
      <c r="O310" s="19">
        <f t="shared" si="22"/>
        <v>165</v>
      </c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</row>
    <row r="311" spans="2:150" ht="26.25" customHeight="1" x14ac:dyDescent="0.2">
      <c r="B311" s="565"/>
      <c r="C311" s="565"/>
      <c r="D311" s="565"/>
      <c r="E311" s="173" t="s">
        <v>106</v>
      </c>
      <c r="F311" s="104" t="s">
        <v>34</v>
      </c>
      <c r="G311" s="189">
        <f t="shared" si="23"/>
        <v>0</v>
      </c>
      <c r="H311" s="19">
        <f t="shared" si="25"/>
        <v>237</v>
      </c>
      <c r="J311" s="94"/>
      <c r="K311" s="19">
        <f t="shared" si="24"/>
        <v>237</v>
      </c>
      <c r="L311" s="31" t="s">
        <v>5</v>
      </c>
      <c r="M311" s="22">
        <f t="shared" si="21"/>
        <v>78</v>
      </c>
      <c r="N311" s="66" t="s">
        <v>3</v>
      </c>
      <c r="O311" s="19">
        <f t="shared" si="22"/>
        <v>166</v>
      </c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</row>
    <row r="312" spans="2:150" ht="26.25" customHeight="1" x14ac:dyDescent="0.2">
      <c r="B312" s="565"/>
      <c r="C312" s="565"/>
      <c r="D312" s="565"/>
      <c r="E312" s="173" t="s">
        <v>107</v>
      </c>
      <c r="F312" s="104" t="s">
        <v>34</v>
      </c>
      <c r="G312" s="189">
        <f t="shared" si="23"/>
        <v>0</v>
      </c>
      <c r="H312" s="19">
        <f t="shared" si="25"/>
        <v>238</v>
      </c>
      <c r="J312" s="94"/>
      <c r="K312" s="19">
        <f t="shared" si="24"/>
        <v>238</v>
      </c>
      <c r="L312" s="31" t="s">
        <v>5</v>
      </c>
      <c r="M312" s="22">
        <f t="shared" si="21"/>
        <v>79</v>
      </c>
      <c r="N312" s="66" t="s">
        <v>3</v>
      </c>
      <c r="O312" s="19">
        <f t="shared" si="22"/>
        <v>167</v>
      </c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</row>
    <row r="313" spans="2:150" ht="26.25" customHeight="1" x14ac:dyDescent="0.2">
      <c r="B313" s="565"/>
      <c r="C313" s="565"/>
      <c r="D313" s="565"/>
      <c r="E313" s="173" t="s">
        <v>108</v>
      </c>
      <c r="F313" s="104" t="s">
        <v>34</v>
      </c>
      <c r="G313" s="189">
        <f t="shared" si="23"/>
        <v>0</v>
      </c>
      <c r="H313" s="19">
        <f t="shared" si="25"/>
        <v>239</v>
      </c>
      <c r="J313" s="94"/>
      <c r="K313" s="19">
        <f t="shared" si="24"/>
        <v>239</v>
      </c>
      <c r="L313" s="31" t="s">
        <v>5</v>
      </c>
      <c r="M313" s="22">
        <f t="shared" si="21"/>
        <v>80</v>
      </c>
      <c r="N313" s="66" t="s">
        <v>3</v>
      </c>
      <c r="O313" s="19">
        <f t="shared" si="22"/>
        <v>168</v>
      </c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</row>
    <row r="314" spans="2:150" ht="26.25" customHeight="1" x14ac:dyDescent="0.2">
      <c r="B314" s="565"/>
      <c r="C314" s="565"/>
      <c r="D314" s="565"/>
      <c r="E314" s="173" t="s">
        <v>109</v>
      </c>
      <c r="F314" s="104" t="s">
        <v>34</v>
      </c>
      <c r="G314" s="189">
        <f t="shared" si="23"/>
        <v>0</v>
      </c>
      <c r="H314" s="19">
        <f t="shared" si="25"/>
        <v>240</v>
      </c>
      <c r="J314" s="94"/>
      <c r="K314" s="19">
        <f t="shared" si="24"/>
        <v>240</v>
      </c>
      <c r="L314" s="31" t="s">
        <v>5</v>
      </c>
      <c r="M314" s="22">
        <f t="shared" si="21"/>
        <v>81</v>
      </c>
      <c r="N314" s="66" t="s">
        <v>3</v>
      </c>
      <c r="O314" s="19">
        <f t="shared" si="22"/>
        <v>169</v>
      </c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</row>
    <row r="315" spans="2:150" ht="26.25" customHeight="1" x14ac:dyDescent="0.2">
      <c r="B315" s="565"/>
      <c r="C315" s="565"/>
      <c r="D315" s="565"/>
      <c r="E315" s="173" t="s">
        <v>110</v>
      </c>
      <c r="F315" s="104" t="s">
        <v>34</v>
      </c>
      <c r="G315" s="189">
        <f t="shared" si="23"/>
        <v>0</v>
      </c>
      <c r="H315" s="19">
        <f t="shared" si="25"/>
        <v>241</v>
      </c>
      <c r="J315" s="94"/>
      <c r="K315" s="19">
        <f t="shared" si="24"/>
        <v>241</v>
      </c>
      <c r="L315" s="31" t="s">
        <v>5</v>
      </c>
      <c r="M315" s="22">
        <f t="shared" si="21"/>
        <v>82</v>
      </c>
      <c r="N315" s="66" t="s">
        <v>3</v>
      </c>
      <c r="O315" s="19">
        <f t="shared" si="22"/>
        <v>170</v>
      </c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</row>
    <row r="316" spans="2:150" ht="26.25" customHeight="1" x14ac:dyDescent="0.2">
      <c r="B316" s="565"/>
      <c r="C316" s="565"/>
      <c r="D316" s="565"/>
      <c r="E316" s="173" t="s">
        <v>111</v>
      </c>
      <c r="F316" s="104" t="s">
        <v>34</v>
      </c>
      <c r="G316" s="189">
        <f t="shared" si="23"/>
        <v>0</v>
      </c>
      <c r="H316" s="19">
        <f t="shared" si="25"/>
        <v>242</v>
      </c>
      <c r="J316" s="94"/>
      <c r="K316" s="19">
        <f t="shared" si="24"/>
        <v>242</v>
      </c>
      <c r="L316" s="31" t="s">
        <v>5</v>
      </c>
      <c r="M316" s="22">
        <f t="shared" si="21"/>
        <v>83</v>
      </c>
      <c r="N316" s="66" t="s">
        <v>3</v>
      </c>
      <c r="O316" s="19">
        <f t="shared" si="22"/>
        <v>171</v>
      </c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</row>
    <row r="317" spans="2:150" ht="26.25" customHeight="1" x14ac:dyDescent="0.2">
      <c r="B317" s="565"/>
      <c r="C317" s="565"/>
      <c r="D317" s="565"/>
      <c r="E317" s="173" t="s">
        <v>112</v>
      </c>
      <c r="F317" s="104" t="s">
        <v>34</v>
      </c>
      <c r="G317" s="189">
        <f t="shared" si="23"/>
        <v>0</v>
      </c>
      <c r="H317" s="19">
        <f t="shared" si="25"/>
        <v>243</v>
      </c>
      <c r="J317" s="94"/>
      <c r="K317" s="19">
        <f t="shared" si="24"/>
        <v>243</v>
      </c>
      <c r="L317" s="31" t="s">
        <v>5</v>
      </c>
      <c r="M317" s="22">
        <f t="shared" si="21"/>
        <v>84</v>
      </c>
      <c r="N317" s="66" t="s">
        <v>3</v>
      </c>
      <c r="O317" s="19">
        <f t="shared" si="22"/>
        <v>172</v>
      </c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</row>
    <row r="318" spans="2:150" ht="26.25" customHeight="1" x14ac:dyDescent="0.2">
      <c r="B318" s="565"/>
      <c r="C318" s="565"/>
      <c r="D318" s="565"/>
      <c r="E318" s="184" t="s">
        <v>113</v>
      </c>
      <c r="F318" s="104" t="s">
        <v>34</v>
      </c>
      <c r="G318" s="189">
        <f t="shared" si="23"/>
        <v>0</v>
      </c>
      <c r="H318" s="19">
        <f t="shared" si="25"/>
        <v>244</v>
      </c>
      <c r="J318" s="94"/>
      <c r="K318" s="19">
        <f t="shared" si="24"/>
        <v>244</v>
      </c>
      <c r="L318" s="31" t="s">
        <v>5</v>
      </c>
      <c r="M318" s="22">
        <f t="shared" si="21"/>
        <v>85</v>
      </c>
      <c r="N318" s="66" t="s">
        <v>3</v>
      </c>
      <c r="O318" s="19">
        <f t="shared" si="22"/>
        <v>173</v>
      </c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</row>
    <row r="319" spans="2:150" ht="26.25" customHeight="1" x14ac:dyDescent="0.2">
      <c r="B319" s="565"/>
      <c r="C319" s="565"/>
      <c r="D319" s="565"/>
      <c r="E319" s="173" t="s">
        <v>30</v>
      </c>
      <c r="F319" s="104" t="s">
        <v>34</v>
      </c>
      <c r="G319" s="189">
        <f>SUM(G303:G318)</f>
        <v>0</v>
      </c>
      <c r="H319" s="19">
        <f t="shared" si="25"/>
        <v>245</v>
      </c>
      <c r="J319" s="94"/>
      <c r="K319" s="19">
        <f t="shared" si="24"/>
        <v>245</v>
      </c>
      <c r="L319" s="31" t="s">
        <v>5</v>
      </c>
      <c r="M319" s="22">
        <f t="shared" si="21"/>
        <v>86</v>
      </c>
      <c r="N319" s="66" t="s">
        <v>3</v>
      </c>
      <c r="O319" s="19">
        <f t="shared" si="22"/>
        <v>174</v>
      </c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</row>
    <row r="320" spans="2:150" ht="26.25" customHeight="1" x14ac:dyDescent="0.2">
      <c r="B320" s="181"/>
      <c r="C320" s="181"/>
      <c r="D320" s="181"/>
      <c r="E320" s="181"/>
      <c r="F320" s="36"/>
      <c r="G320" s="36"/>
      <c r="H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</row>
    <row r="321" spans="2:150" ht="26.25" customHeight="1" x14ac:dyDescent="0.2">
      <c r="B321" s="565" t="s">
        <v>342</v>
      </c>
      <c r="C321" s="565"/>
      <c r="D321" s="565" t="s">
        <v>15</v>
      </c>
      <c r="E321" s="173" t="s">
        <v>54</v>
      </c>
      <c r="F321" s="104" t="s">
        <v>34</v>
      </c>
      <c r="G321" s="189">
        <f t="shared" ref="G321:G336" si="26">G133+G227</f>
        <v>0</v>
      </c>
      <c r="H321" s="19">
        <f>H319+1</f>
        <v>246</v>
      </c>
      <c r="J321" s="113"/>
      <c r="K321" s="19">
        <f>H321</f>
        <v>246</v>
      </c>
      <c r="L321" s="31" t="s">
        <v>5</v>
      </c>
      <c r="M321" s="22">
        <f t="shared" ref="M321:M337" si="27">H133</f>
        <v>87</v>
      </c>
      <c r="N321" s="66" t="s">
        <v>3</v>
      </c>
      <c r="O321" s="19">
        <f t="shared" ref="O321:O337" si="28">H227</f>
        <v>175</v>
      </c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</row>
    <row r="322" spans="2:150" ht="26.25" customHeight="1" x14ac:dyDescent="0.2">
      <c r="B322" s="565" t="s">
        <v>95</v>
      </c>
      <c r="C322" s="565"/>
      <c r="D322" s="565" t="s">
        <v>2</v>
      </c>
      <c r="E322" s="173" t="s">
        <v>99</v>
      </c>
      <c r="F322" s="104" t="s">
        <v>34</v>
      </c>
      <c r="G322" s="189">
        <f t="shared" si="26"/>
        <v>0</v>
      </c>
      <c r="H322" s="19">
        <f t="shared" si="25"/>
        <v>247</v>
      </c>
      <c r="J322" s="113"/>
      <c r="K322" s="19">
        <f t="shared" ref="K322:K337" si="29">H322</f>
        <v>247</v>
      </c>
      <c r="L322" s="31" t="s">
        <v>5</v>
      </c>
      <c r="M322" s="22">
        <f t="shared" si="27"/>
        <v>88</v>
      </c>
      <c r="N322" s="66" t="s">
        <v>3</v>
      </c>
      <c r="O322" s="19">
        <f t="shared" si="28"/>
        <v>176</v>
      </c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</row>
    <row r="323" spans="2:150" ht="26.25" customHeight="1" x14ac:dyDescent="0.2">
      <c r="B323" s="565" t="s">
        <v>96</v>
      </c>
      <c r="C323" s="565"/>
      <c r="D323" s="565"/>
      <c r="E323" s="173" t="s">
        <v>100</v>
      </c>
      <c r="F323" s="104" t="s">
        <v>34</v>
      </c>
      <c r="G323" s="189">
        <f t="shared" si="26"/>
        <v>0</v>
      </c>
      <c r="H323" s="19">
        <f t="shared" ref="H323:H337" si="30">H322+1</f>
        <v>248</v>
      </c>
      <c r="J323" s="113"/>
      <c r="K323" s="19">
        <f t="shared" si="29"/>
        <v>248</v>
      </c>
      <c r="L323" s="31" t="s">
        <v>5</v>
      </c>
      <c r="M323" s="22">
        <f t="shared" si="27"/>
        <v>89</v>
      </c>
      <c r="N323" s="66" t="s">
        <v>3</v>
      </c>
      <c r="O323" s="19">
        <f t="shared" si="28"/>
        <v>177</v>
      </c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</row>
    <row r="324" spans="2:150" ht="26.25" customHeight="1" x14ac:dyDescent="0.2">
      <c r="B324" s="565"/>
      <c r="C324" s="565"/>
      <c r="D324" s="565"/>
      <c r="E324" s="173" t="s">
        <v>101</v>
      </c>
      <c r="F324" s="104" t="s">
        <v>34</v>
      </c>
      <c r="G324" s="189">
        <f t="shared" si="26"/>
        <v>0</v>
      </c>
      <c r="H324" s="19">
        <f t="shared" si="30"/>
        <v>249</v>
      </c>
      <c r="J324" s="113"/>
      <c r="K324" s="19">
        <f t="shared" si="29"/>
        <v>249</v>
      </c>
      <c r="L324" s="31" t="s">
        <v>5</v>
      </c>
      <c r="M324" s="22">
        <f t="shared" si="27"/>
        <v>90</v>
      </c>
      <c r="N324" s="66" t="s">
        <v>3</v>
      </c>
      <c r="O324" s="19">
        <f t="shared" si="28"/>
        <v>178</v>
      </c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</row>
    <row r="325" spans="2:150" ht="26.25" customHeight="1" x14ac:dyDescent="0.2">
      <c r="B325" s="565"/>
      <c r="C325" s="565"/>
      <c r="D325" s="565"/>
      <c r="E325" s="173" t="s">
        <v>102</v>
      </c>
      <c r="F325" s="104" t="s">
        <v>34</v>
      </c>
      <c r="G325" s="189">
        <f t="shared" si="26"/>
        <v>0</v>
      </c>
      <c r="H325" s="19">
        <f t="shared" si="30"/>
        <v>250</v>
      </c>
      <c r="J325" s="113"/>
      <c r="K325" s="19">
        <f t="shared" si="29"/>
        <v>250</v>
      </c>
      <c r="L325" s="31" t="s">
        <v>5</v>
      </c>
      <c r="M325" s="22">
        <f t="shared" si="27"/>
        <v>91</v>
      </c>
      <c r="N325" s="66" t="s">
        <v>3</v>
      </c>
      <c r="O325" s="19">
        <f t="shared" si="28"/>
        <v>179</v>
      </c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</row>
    <row r="326" spans="2:150" ht="26.25" customHeight="1" x14ac:dyDescent="0.2">
      <c r="B326" s="565"/>
      <c r="C326" s="565"/>
      <c r="D326" s="565"/>
      <c r="E326" s="173" t="s">
        <v>103</v>
      </c>
      <c r="F326" s="104" t="s">
        <v>34</v>
      </c>
      <c r="G326" s="189">
        <f t="shared" si="26"/>
        <v>0</v>
      </c>
      <c r="H326" s="19">
        <f t="shared" si="30"/>
        <v>251</v>
      </c>
      <c r="J326" s="113"/>
      <c r="K326" s="19">
        <f t="shared" si="29"/>
        <v>251</v>
      </c>
      <c r="L326" s="31" t="s">
        <v>5</v>
      </c>
      <c r="M326" s="22">
        <f t="shared" si="27"/>
        <v>92</v>
      </c>
      <c r="N326" s="66" t="s">
        <v>3</v>
      </c>
      <c r="O326" s="19">
        <f t="shared" si="28"/>
        <v>180</v>
      </c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</row>
    <row r="327" spans="2:150" ht="26.25" customHeight="1" x14ac:dyDescent="0.2">
      <c r="B327" s="565"/>
      <c r="C327" s="565"/>
      <c r="D327" s="565"/>
      <c r="E327" s="173" t="s">
        <v>104</v>
      </c>
      <c r="F327" s="104" t="s">
        <v>34</v>
      </c>
      <c r="G327" s="189">
        <f t="shared" si="26"/>
        <v>0</v>
      </c>
      <c r="H327" s="19">
        <f t="shared" si="30"/>
        <v>252</v>
      </c>
      <c r="J327" s="113"/>
      <c r="K327" s="19">
        <f t="shared" si="29"/>
        <v>252</v>
      </c>
      <c r="L327" s="31" t="s">
        <v>5</v>
      </c>
      <c r="M327" s="22">
        <f t="shared" si="27"/>
        <v>93</v>
      </c>
      <c r="N327" s="66" t="s">
        <v>3</v>
      </c>
      <c r="O327" s="19">
        <f t="shared" si="28"/>
        <v>181</v>
      </c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</row>
    <row r="328" spans="2:150" ht="26.25" customHeight="1" x14ac:dyDescent="0.2">
      <c r="B328" s="565"/>
      <c r="C328" s="565"/>
      <c r="D328" s="565"/>
      <c r="E328" s="173" t="s">
        <v>105</v>
      </c>
      <c r="F328" s="104" t="s">
        <v>34</v>
      </c>
      <c r="G328" s="189">
        <f t="shared" si="26"/>
        <v>0</v>
      </c>
      <c r="H328" s="19">
        <f t="shared" si="30"/>
        <v>253</v>
      </c>
      <c r="J328" s="113"/>
      <c r="K328" s="19">
        <f t="shared" si="29"/>
        <v>253</v>
      </c>
      <c r="L328" s="31" t="s">
        <v>5</v>
      </c>
      <c r="M328" s="22">
        <f t="shared" si="27"/>
        <v>94</v>
      </c>
      <c r="N328" s="66" t="s">
        <v>3</v>
      </c>
      <c r="O328" s="19">
        <f t="shared" si="28"/>
        <v>182</v>
      </c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</row>
    <row r="329" spans="2:150" ht="26.25" customHeight="1" x14ac:dyDescent="0.2">
      <c r="B329" s="565"/>
      <c r="C329" s="565"/>
      <c r="D329" s="565"/>
      <c r="E329" s="173" t="s">
        <v>106</v>
      </c>
      <c r="F329" s="104" t="s">
        <v>34</v>
      </c>
      <c r="G329" s="189">
        <f t="shared" si="26"/>
        <v>0</v>
      </c>
      <c r="H329" s="19">
        <f t="shared" si="30"/>
        <v>254</v>
      </c>
      <c r="J329" s="113"/>
      <c r="K329" s="19">
        <f t="shared" si="29"/>
        <v>254</v>
      </c>
      <c r="L329" s="31" t="s">
        <v>5</v>
      </c>
      <c r="M329" s="22">
        <f t="shared" si="27"/>
        <v>95</v>
      </c>
      <c r="N329" s="66" t="s">
        <v>3</v>
      </c>
      <c r="O329" s="19">
        <f t="shared" si="28"/>
        <v>183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</row>
    <row r="330" spans="2:150" ht="26.25" customHeight="1" x14ac:dyDescent="0.2">
      <c r="B330" s="565"/>
      <c r="C330" s="565"/>
      <c r="D330" s="565"/>
      <c r="E330" s="173" t="s">
        <v>107</v>
      </c>
      <c r="F330" s="104" t="s">
        <v>34</v>
      </c>
      <c r="G330" s="189">
        <f t="shared" si="26"/>
        <v>0</v>
      </c>
      <c r="H330" s="19">
        <f t="shared" si="30"/>
        <v>255</v>
      </c>
      <c r="J330" s="113"/>
      <c r="K330" s="19">
        <f t="shared" si="29"/>
        <v>255</v>
      </c>
      <c r="L330" s="31" t="s">
        <v>5</v>
      </c>
      <c r="M330" s="22">
        <f t="shared" si="27"/>
        <v>96</v>
      </c>
      <c r="N330" s="66" t="s">
        <v>3</v>
      </c>
      <c r="O330" s="19">
        <f t="shared" si="28"/>
        <v>184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</row>
    <row r="331" spans="2:150" ht="26.25" customHeight="1" x14ac:dyDescent="0.2">
      <c r="B331" s="565"/>
      <c r="C331" s="565"/>
      <c r="D331" s="565"/>
      <c r="E331" s="173" t="s">
        <v>108</v>
      </c>
      <c r="F331" s="104" t="s">
        <v>34</v>
      </c>
      <c r="G331" s="189">
        <f t="shared" si="26"/>
        <v>0</v>
      </c>
      <c r="H331" s="19">
        <f t="shared" si="30"/>
        <v>256</v>
      </c>
      <c r="J331" s="113"/>
      <c r="K331" s="19">
        <f t="shared" si="29"/>
        <v>256</v>
      </c>
      <c r="L331" s="31" t="s">
        <v>5</v>
      </c>
      <c r="M331" s="22">
        <f t="shared" si="27"/>
        <v>97</v>
      </c>
      <c r="N331" s="66" t="s">
        <v>3</v>
      </c>
      <c r="O331" s="19">
        <f t="shared" si="28"/>
        <v>185</v>
      </c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</row>
    <row r="332" spans="2:150" ht="26.25" customHeight="1" x14ac:dyDescent="0.2">
      <c r="B332" s="565"/>
      <c r="C332" s="565"/>
      <c r="D332" s="565"/>
      <c r="E332" s="173" t="s">
        <v>109</v>
      </c>
      <c r="F332" s="104" t="s">
        <v>34</v>
      </c>
      <c r="G332" s="189">
        <f t="shared" si="26"/>
        <v>0</v>
      </c>
      <c r="H332" s="19">
        <f t="shared" si="30"/>
        <v>257</v>
      </c>
      <c r="J332" s="113"/>
      <c r="K332" s="19">
        <f t="shared" si="29"/>
        <v>257</v>
      </c>
      <c r="L332" s="31" t="s">
        <v>5</v>
      </c>
      <c r="M332" s="22">
        <f t="shared" si="27"/>
        <v>98</v>
      </c>
      <c r="N332" s="66" t="s">
        <v>3</v>
      </c>
      <c r="O332" s="19">
        <f t="shared" si="28"/>
        <v>186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</row>
    <row r="333" spans="2:150" ht="26.25" customHeight="1" x14ac:dyDescent="0.2">
      <c r="B333" s="565"/>
      <c r="C333" s="565"/>
      <c r="D333" s="565"/>
      <c r="E333" s="173" t="s">
        <v>110</v>
      </c>
      <c r="F333" s="104" t="s">
        <v>34</v>
      </c>
      <c r="G333" s="189">
        <f t="shared" si="26"/>
        <v>0</v>
      </c>
      <c r="H333" s="19">
        <f t="shared" si="30"/>
        <v>258</v>
      </c>
      <c r="J333" s="113"/>
      <c r="K333" s="19">
        <f t="shared" si="29"/>
        <v>258</v>
      </c>
      <c r="L333" s="31" t="s">
        <v>5</v>
      </c>
      <c r="M333" s="22">
        <f t="shared" si="27"/>
        <v>99</v>
      </c>
      <c r="N333" s="66" t="s">
        <v>3</v>
      </c>
      <c r="O333" s="19">
        <f t="shared" si="28"/>
        <v>187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</row>
    <row r="334" spans="2:150" ht="26.25" customHeight="1" x14ac:dyDescent="0.2">
      <c r="B334" s="565"/>
      <c r="C334" s="565"/>
      <c r="D334" s="565"/>
      <c r="E334" s="173" t="s">
        <v>111</v>
      </c>
      <c r="F334" s="104" t="s">
        <v>34</v>
      </c>
      <c r="G334" s="189">
        <f t="shared" si="26"/>
        <v>0</v>
      </c>
      <c r="H334" s="19">
        <f t="shared" si="30"/>
        <v>259</v>
      </c>
      <c r="J334" s="113"/>
      <c r="K334" s="19">
        <f t="shared" si="29"/>
        <v>259</v>
      </c>
      <c r="L334" s="31" t="s">
        <v>5</v>
      </c>
      <c r="M334" s="22">
        <f t="shared" si="27"/>
        <v>100</v>
      </c>
      <c r="N334" s="66" t="s">
        <v>3</v>
      </c>
      <c r="O334" s="19">
        <f t="shared" si="28"/>
        <v>188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</row>
    <row r="335" spans="2:150" ht="26.25" customHeight="1" x14ac:dyDescent="0.2">
      <c r="B335" s="565"/>
      <c r="C335" s="565"/>
      <c r="D335" s="565"/>
      <c r="E335" s="173" t="s">
        <v>112</v>
      </c>
      <c r="F335" s="104" t="s">
        <v>34</v>
      </c>
      <c r="G335" s="189">
        <f t="shared" si="26"/>
        <v>0</v>
      </c>
      <c r="H335" s="19">
        <f t="shared" si="30"/>
        <v>260</v>
      </c>
      <c r="J335" s="113"/>
      <c r="K335" s="19">
        <f t="shared" si="29"/>
        <v>260</v>
      </c>
      <c r="L335" s="31" t="s">
        <v>5</v>
      </c>
      <c r="M335" s="22">
        <f t="shared" si="27"/>
        <v>101</v>
      </c>
      <c r="N335" s="66" t="s">
        <v>3</v>
      </c>
      <c r="O335" s="19">
        <f t="shared" si="28"/>
        <v>189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</row>
    <row r="336" spans="2:150" ht="26.25" customHeight="1" x14ac:dyDescent="0.2">
      <c r="B336" s="565"/>
      <c r="C336" s="565"/>
      <c r="D336" s="565"/>
      <c r="E336" s="184" t="s">
        <v>113</v>
      </c>
      <c r="F336" s="104" t="s">
        <v>34</v>
      </c>
      <c r="G336" s="189">
        <f t="shared" si="26"/>
        <v>0</v>
      </c>
      <c r="H336" s="19">
        <f t="shared" si="30"/>
        <v>261</v>
      </c>
      <c r="J336" s="113"/>
      <c r="K336" s="19">
        <f t="shared" si="29"/>
        <v>261</v>
      </c>
      <c r="L336" s="31" t="s">
        <v>5</v>
      </c>
      <c r="M336" s="22">
        <f t="shared" si="27"/>
        <v>102</v>
      </c>
      <c r="N336" s="66" t="s">
        <v>3</v>
      </c>
      <c r="O336" s="19">
        <f t="shared" si="28"/>
        <v>190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</row>
    <row r="337" spans="2:150" ht="26.25" customHeight="1" x14ac:dyDescent="0.2">
      <c r="B337" s="565"/>
      <c r="C337" s="565"/>
      <c r="D337" s="565"/>
      <c r="E337" s="173" t="s">
        <v>30</v>
      </c>
      <c r="F337" s="104" t="s">
        <v>34</v>
      </c>
      <c r="G337" s="189">
        <f>SUM(G321:G336)</f>
        <v>0</v>
      </c>
      <c r="H337" s="19">
        <f t="shared" si="30"/>
        <v>262</v>
      </c>
      <c r="J337" s="113"/>
      <c r="K337" s="19">
        <f t="shared" si="29"/>
        <v>262</v>
      </c>
      <c r="L337" s="31" t="s">
        <v>5</v>
      </c>
      <c r="M337" s="22">
        <f t="shared" si="27"/>
        <v>103</v>
      </c>
      <c r="N337" s="66" t="s">
        <v>3</v>
      </c>
      <c r="O337" s="19">
        <f t="shared" si="28"/>
        <v>191</v>
      </c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</row>
    <row r="338" spans="2:150" ht="26.25" customHeight="1" x14ac:dyDescent="0.2">
      <c r="B338" s="181"/>
      <c r="C338" s="181"/>
      <c r="D338" s="181"/>
      <c r="E338" s="181"/>
      <c r="F338" s="36"/>
      <c r="G338" s="36"/>
      <c r="H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</row>
    <row r="339" spans="2:150" ht="26.25" customHeight="1" x14ac:dyDescent="0.2">
      <c r="B339" s="565" t="s">
        <v>342</v>
      </c>
      <c r="C339" s="565"/>
      <c r="D339" s="565" t="s">
        <v>16</v>
      </c>
      <c r="E339" s="173" t="s">
        <v>54</v>
      </c>
      <c r="F339" s="104" t="s">
        <v>34</v>
      </c>
      <c r="G339" s="189">
        <f t="shared" ref="G339:G354" si="31">G151+G245</f>
        <v>0</v>
      </c>
      <c r="H339" s="19">
        <f>H337+1</f>
        <v>263</v>
      </c>
      <c r="J339" s="113"/>
      <c r="K339" s="19">
        <f>H339</f>
        <v>263</v>
      </c>
      <c r="L339" s="31" t="s">
        <v>5</v>
      </c>
      <c r="M339" s="22">
        <f t="shared" ref="M339:M355" si="32">H151</f>
        <v>104</v>
      </c>
      <c r="N339" s="66" t="s">
        <v>3</v>
      </c>
      <c r="O339" s="19">
        <f t="shared" ref="O339:O355" si="33">H245</f>
        <v>192</v>
      </c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</row>
    <row r="340" spans="2:150" ht="26.25" customHeight="1" x14ac:dyDescent="0.2">
      <c r="B340" s="565" t="s">
        <v>95</v>
      </c>
      <c r="C340" s="565"/>
      <c r="D340" s="565" t="s">
        <v>28</v>
      </c>
      <c r="E340" s="173" t="s">
        <v>99</v>
      </c>
      <c r="F340" s="104" t="s">
        <v>34</v>
      </c>
      <c r="G340" s="189">
        <f t="shared" si="31"/>
        <v>0</v>
      </c>
      <c r="H340" s="19">
        <f>H339+1</f>
        <v>264</v>
      </c>
      <c r="J340" s="113"/>
      <c r="K340" s="19">
        <f t="shared" ref="K340:K355" si="34">H340</f>
        <v>264</v>
      </c>
      <c r="L340" s="31" t="s">
        <v>5</v>
      </c>
      <c r="M340" s="22">
        <f t="shared" si="32"/>
        <v>105</v>
      </c>
      <c r="N340" s="66" t="s">
        <v>3</v>
      </c>
      <c r="O340" s="19">
        <f t="shared" si="33"/>
        <v>193</v>
      </c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</row>
    <row r="341" spans="2:150" ht="26.25" customHeight="1" x14ac:dyDescent="0.2">
      <c r="B341" s="565" t="s">
        <v>96</v>
      </c>
      <c r="C341" s="565"/>
      <c r="D341" s="565"/>
      <c r="E341" s="173" t="s">
        <v>100</v>
      </c>
      <c r="F341" s="104" t="s">
        <v>34</v>
      </c>
      <c r="G341" s="189">
        <f t="shared" si="31"/>
        <v>0</v>
      </c>
      <c r="H341" s="19">
        <f t="shared" ref="H341:H355" si="35">H340+1</f>
        <v>265</v>
      </c>
      <c r="J341" s="113"/>
      <c r="K341" s="19">
        <f t="shared" si="34"/>
        <v>265</v>
      </c>
      <c r="L341" s="31" t="s">
        <v>5</v>
      </c>
      <c r="M341" s="22">
        <f t="shared" si="32"/>
        <v>106</v>
      </c>
      <c r="N341" s="66" t="s">
        <v>3</v>
      </c>
      <c r="O341" s="19">
        <f t="shared" si="33"/>
        <v>194</v>
      </c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</row>
    <row r="342" spans="2:150" ht="26.25" customHeight="1" x14ac:dyDescent="0.2">
      <c r="B342" s="565"/>
      <c r="C342" s="565"/>
      <c r="D342" s="565"/>
      <c r="E342" s="173" t="s">
        <v>101</v>
      </c>
      <c r="F342" s="104" t="s">
        <v>34</v>
      </c>
      <c r="G342" s="189">
        <f t="shared" si="31"/>
        <v>0</v>
      </c>
      <c r="H342" s="19">
        <f t="shared" si="35"/>
        <v>266</v>
      </c>
      <c r="J342" s="113"/>
      <c r="K342" s="19">
        <f t="shared" si="34"/>
        <v>266</v>
      </c>
      <c r="L342" s="31" t="s">
        <v>5</v>
      </c>
      <c r="M342" s="22">
        <f t="shared" si="32"/>
        <v>107</v>
      </c>
      <c r="N342" s="66" t="s">
        <v>3</v>
      </c>
      <c r="O342" s="19">
        <f t="shared" si="33"/>
        <v>195</v>
      </c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</row>
    <row r="343" spans="2:150" ht="26.25" customHeight="1" x14ac:dyDescent="0.2">
      <c r="B343" s="565"/>
      <c r="C343" s="565"/>
      <c r="D343" s="565"/>
      <c r="E343" s="173" t="s">
        <v>102</v>
      </c>
      <c r="F343" s="104" t="s">
        <v>34</v>
      </c>
      <c r="G343" s="189">
        <f t="shared" si="31"/>
        <v>0</v>
      </c>
      <c r="H343" s="19">
        <f t="shared" si="35"/>
        <v>267</v>
      </c>
      <c r="J343" s="113"/>
      <c r="K343" s="19">
        <f t="shared" si="34"/>
        <v>267</v>
      </c>
      <c r="L343" s="31" t="s">
        <v>5</v>
      </c>
      <c r="M343" s="22">
        <f t="shared" si="32"/>
        <v>108</v>
      </c>
      <c r="N343" s="66" t="s">
        <v>3</v>
      </c>
      <c r="O343" s="19">
        <f t="shared" si="33"/>
        <v>196</v>
      </c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</row>
    <row r="344" spans="2:150" ht="26.25" customHeight="1" x14ac:dyDescent="0.2">
      <c r="B344" s="565"/>
      <c r="C344" s="565"/>
      <c r="D344" s="565"/>
      <c r="E344" s="173" t="s">
        <v>103</v>
      </c>
      <c r="F344" s="104" t="s">
        <v>34</v>
      </c>
      <c r="G344" s="189">
        <f t="shared" si="31"/>
        <v>0</v>
      </c>
      <c r="H344" s="19">
        <f t="shared" si="35"/>
        <v>268</v>
      </c>
      <c r="J344" s="113"/>
      <c r="K344" s="19">
        <f t="shared" si="34"/>
        <v>268</v>
      </c>
      <c r="L344" s="31" t="s">
        <v>5</v>
      </c>
      <c r="M344" s="22">
        <f t="shared" si="32"/>
        <v>109</v>
      </c>
      <c r="N344" s="66" t="s">
        <v>3</v>
      </c>
      <c r="O344" s="19">
        <f t="shared" si="33"/>
        <v>197</v>
      </c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</row>
    <row r="345" spans="2:150" ht="26.25" customHeight="1" x14ac:dyDescent="0.2">
      <c r="B345" s="565"/>
      <c r="C345" s="565"/>
      <c r="D345" s="565"/>
      <c r="E345" s="173" t="s">
        <v>104</v>
      </c>
      <c r="F345" s="104" t="s">
        <v>34</v>
      </c>
      <c r="G345" s="189">
        <f t="shared" si="31"/>
        <v>0</v>
      </c>
      <c r="H345" s="19">
        <f t="shared" si="35"/>
        <v>269</v>
      </c>
      <c r="J345" s="113"/>
      <c r="K345" s="19">
        <f t="shared" si="34"/>
        <v>269</v>
      </c>
      <c r="L345" s="31" t="s">
        <v>5</v>
      </c>
      <c r="M345" s="22">
        <f t="shared" si="32"/>
        <v>110</v>
      </c>
      <c r="N345" s="66" t="s">
        <v>3</v>
      </c>
      <c r="O345" s="19">
        <f t="shared" si="33"/>
        <v>198</v>
      </c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</row>
    <row r="346" spans="2:150" ht="26.25" customHeight="1" x14ac:dyDescent="0.2">
      <c r="B346" s="565"/>
      <c r="C346" s="565"/>
      <c r="D346" s="565"/>
      <c r="E346" s="173" t="s">
        <v>105</v>
      </c>
      <c r="F346" s="104" t="s">
        <v>34</v>
      </c>
      <c r="G346" s="189">
        <f t="shared" si="31"/>
        <v>0</v>
      </c>
      <c r="H346" s="19">
        <f t="shared" si="35"/>
        <v>270</v>
      </c>
      <c r="J346" s="113"/>
      <c r="K346" s="19">
        <f t="shared" si="34"/>
        <v>270</v>
      </c>
      <c r="L346" s="31" t="s">
        <v>5</v>
      </c>
      <c r="M346" s="22">
        <f t="shared" si="32"/>
        <v>111</v>
      </c>
      <c r="N346" s="66" t="s">
        <v>3</v>
      </c>
      <c r="O346" s="19">
        <f t="shared" si="33"/>
        <v>199</v>
      </c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</row>
    <row r="347" spans="2:150" ht="26.25" customHeight="1" x14ac:dyDescent="0.2">
      <c r="B347" s="565"/>
      <c r="C347" s="565"/>
      <c r="D347" s="565"/>
      <c r="E347" s="173" t="s">
        <v>106</v>
      </c>
      <c r="F347" s="104" t="s">
        <v>34</v>
      </c>
      <c r="G347" s="189">
        <f t="shared" si="31"/>
        <v>0</v>
      </c>
      <c r="H347" s="19">
        <f t="shared" si="35"/>
        <v>271</v>
      </c>
      <c r="J347" s="113"/>
      <c r="K347" s="19">
        <f t="shared" si="34"/>
        <v>271</v>
      </c>
      <c r="L347" s="31" t="s">
        <v>5</v>
      </c>
      <c r="M347" s="22">
        <f t="shared" si="32"/>
        <v>112</v>
      </c>
      <c r="N347" s="66" t="s">
        <v>3</v>
      </c>
      <c r="O347" s="19">
        <f t="shared" si="33"/>
        <v>200</v>
      </c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</row>
    <row r="348" spans="2:150" ht="26.25" customHeight="1" x14ac:dyDescent="0.2">
      <c r="B348" s="565"/>
      <c r="C348" s="565"/>
      <c r="D348" s="565"/>
      <c r="E348" s="173" t="s">
        <v>107</v>
      </c>
      <c r="F348" s="104" t="s">
        <v>34</v>
      </c>
      <c r="G348" s="189">
        <f t="shared" si="31"/>
        <v>0</v>
      </c>
      <c r="H348" s="19">
        <f t="shared" si="35"/>
        <v>272</v>
      </c>
      <c r="J348" s="113"/>
      <c r="K348" s="19">
        <f t="shared" si="34"/>
        <v>272</v>
      </c>
      <c r="L348" s="31" t="s">
        <v>5</v>
      </c>
      <c r="M348" s="22">
        <f t="shared" si="32"/>
        <v>113</v>
      </c>
      <c r="N348" s="66" t="s">
        <v>3</v>
      </c>
      <c r="O348" s="19">
        <f t="shared" si="33"/>
        <v>201</v>
      </c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</row>
    <row r="349" spans="2:150" ht="26.25" customHeight="1" x14ac:dyDescent="0.2">
      <c r="B349" s="565"/>
      <c r="C349" s="565"/>
      <c r="D349" s="565"/>
      <c r="E349" s="173" t="s">
        <v>108</v>
      </c>
      <c r="F349" s="104" t="s">
        <v>34</v>
      </c>
      <c r="G349" s="189">
        <f t="shared" si="31"/>
        <v>0</v>
      </c>
      <c r="H349" s="19">
        <f t="shared" si="35"/>
        <v>273</v>
      </c>
      <c r="J349" s="113"/>
      <c r="K349" s="19">
        <f t="shared" si="34"/>
        <v>273</v>
      </c>
      <c r="L349" s="31" t="s">
        <v>5</v>
      </c>
      <c r="M349" s="22">
        <f t="shared" si="32"/>
        <v>114</v>
      </c>
      <c r="N349" s="66" t="s">
        <v>3</v>
      </c>
      <c r="O349" s="19">
        <f t="shared" si="33"/>
        <v>202</v>
      </c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</row>
    <row r="350" spans="2:150" ht="26.25" customHeight="1" x14ac:dyDescent="0.2">
      <c r="B350" s="565"/>
      <c r="C350" s="565"/>
      <c r="D350" s="565"/>
      <c r="E350" s="173" t="s">
        <v>109</v>
      </c>
      <c r="F350" s="104" t="s">
        <v>34</v>
      </c>
      <c r="G350" s="189">
        <f t="shared" si="31"/>
        <v>0</v>
      </c>
      <c r="H350" s="19">
        <f t="shared" si="35"/>
        <v>274</v>
      </c>
      <c r="J350" s="113"/>
      <c r="K350" s="19">
        <f t="shared" si="34"/>
        <v>274</v>
      </c>
      <c r="L350" s="31" t="s">
        <v>5</v>
      </c>
      <c r="M350" s="22">
        <f t="shared" si="32"/>
        <v>115</v>
      </c>
      <c r="N350" s="66" t="s">
        <v>3</v>
      </c>
      <c r="O350" s="19">
        <f t="shared" si="33"/>
        <v>203</v>
      </c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</row>
    <row r="351" spans="2:150" ht="26.25" customHeight="1" x14ac:dyDescent="0.2">
      <c r="B351" s="565"/>
      <c r="C351" s="565"/>
      <c r="D351" s="565"/>
      <c r="E351" s="173" t="s">
        <v>110</v>
      </c>
      <c r="F351" s="104" t="s">
        <v>34</v>
      </c>
      <c r="G351" s="189">
        <f t="shared" si="31"/>
        <v>0</v>
      </c>
      <c r="H351" s="19">
        <f t="shared" si="35"/>
        <v>275</v>
      </c>
      <c r="J351" s="113"/>
      <c r="K351" s="19">
        <f t="shared" si="34"/>
        <v>275</v>
      </c>
      <c r="L351" s="31" t="s">
        <v>5</v>
      </c>
      <c r="M351" s="22">
        <f t="shared" si="32"/>
        <v>116</v>
      </c>
      <c r="N351" s="66" t="s">
        <v>3</v>
      </c>
      <c r="O351" s="19">
        <f t="shared" si="33"/>
        <v>204</v>
      </c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</row>
    <row r="352" spans="2:150" ht="26.25" customHeight="1" x14ac:dyDescent="0.2">
      <c r="B352" s="565"/>
      <c r="C352" s="565"/>
      <c r="D352" s="565"/>
      <c r="E352" s="173" t="s">
        <v>111</v>
      </c>
      <c r="F352" s="104" t="s">
        <v>34</v>
      </c>
      <c r="G352" s="189">
        <f t="shared" si="31"/>
        <v>0</v>
      </c>
      <c r="H352" s="19">
        <f t="shared" si="35"/>
        <v>276</v>
      </c>
      <c r="J352" s="113"/>
      <c r="K352" s="19">
        <f t="shared" si="34"/>
        <v>276</v>
      </c>
      <c r="L352" s="31" t="s">
        <v>5</v>
      </c>
      <c r="M352" s="22">
        <f t="shared" si="32"/>
        <v>117</v>
      </c>
      <c r="N352" s="66" t="s">
        <v>3</v>
      </c>
      <c r="O352" s="19">
        <f t="shared" si="33"/>
        <v>205</v>
      </c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</row>
    <row r="353" spans="2:150" ht="26.25" customHeight="1" x14ac:dyDescent="0.2">
      <c r="B353" s="565"/>
      <c r="C353" s="565"/>
      <c r="D353" s="565"/>
      <c r="E353" s="173" t="s">
        <v>112</v>
      </c>
      <c r="F353" s="104" t="s">
        <v>34</v>
      </c>
      <c r="G353" s="189">
        <f t="shared" si="31"/>
        <v>0</v>
      </c>
      <c r="H353" s="19">
        <f t="shared" si="35"/>
        <v>277</v>
      </c>
      <c r="J353" s="113"/>
      <c r="K353" s="19">
        <f t="shared" si="34"/>
        <v>277</v>
      </c>
      <c r="L353" s="31" t="s">
        <v>5</v>
      </c>
      <c r="M353" s="22">
        <f t="shared" si="32"/>
        <v>118</v>
      </c>
      <c r="N353" s="66" t="s">
        <v>3</v>
      </c>
      <c r="O353" s="19">
        <f t="shared" si="33"/>
        <v>206</v>
      </c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</row>
    <row r="354" spans="2:150" ht="26.25" customHeight="1" x14ac:dyDescent="0.2">
      <c r="B354" s="565"/>
      <c r="C354" s="565"/>
      <c r="D354" s="565"/>
      <c r="E354" s="184" t="s">
        <v>113</v>
      </c>
      <c r="F354" s="104" t="s">
        <v>34</v>
      </c>
      <c r="G354" s="189">
        <f t="shared" si="31"/>
        <v>0</v>
      </c>
      <c r="H354" s="19">
        <f t="shared" si="35"/>
        <v>278</v>
      </c>
      <c r="J354" s="113"/>
      <c r="K354" s="19">
        <f t="shared" si="34"/>
        <v>278</v>
      </c>
      <c r="L354" s="31" t="s">
        <v>5</v>
      </c>
      <c r="M354" s="22">
        <f t="shared" si="32"/>
        <v>119</v>
      </c>
      <c r="N354" s="66" t="s">
        <v>3</v>
      </c>
      <c r="O354" s="19">
        <f t="shared" si="33"/>
        <v>207</v>
      </c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</row>
    <row r="355" spans="2:150" ht="26.25" customHeight="1" x14ac:dyDescent="0.2">
      <c r="B355" s="565"/>
      <c r="C355" s="565"/>
      <c r="D355" s="565"/>
      <c r="E355" s="173" t="s">
        <v>30</v>
      </c>
      <c r="F355" s="104" t="s">
        <v>34</v>
      </c>
      <c r="G355" s="189">
        <f>SUM(G339:G354)</f>
        <v>0</v>
      </c>
      <c r="H355" s="19">
        <f t="shared" si="35"/>
        <v>279</v>
      </c>
      <c r="J355" s="113"/>
      <c r="K355" s="19">
        <f t="shared" si="34"/>
        <v>279</v>
      </c>
      <c r="L355" s="31" t="s">
        <v>5</v>
      </c>
      <c r="M355" s="22">
        <f t="shared" si="32"/>
        <v>120</v>
      </c>
      <c r="N355" s="66" t="s">
        <v>3</v>
      </c>
      <c r="O355" s="19">
        <f t="shared" si="33"/>
        <v>208</v>
      </c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</row>
    <row r="356" spans="2:150" ht="26.25" customHeight="1" x14ac:dyDescent="0.2">
      <c r="B356" s="181"/>
      <c r="C356" s="181"/>
      <c r="D356" s="181"/>
      <c r="E356" s="181"/>
      <c r="F356" s="36"/>
      <c r="G356" s="36"/>
      <c r="H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</row>
    <row r="357" spans="2:150" ht="26.25" customHeight="1" x14ac:dyDescent="0.2">
      <c r="B357" s="565" t="s">
        <v>342</v>
      </c>
      <c r="C357" s="565"/>
      <c r="D357" s="565" t="s">
        <v>17</v>
      </c>
      <c r="E357" s="173" t="s">
        <v>54</v>
      </c>
      <c r="F357" s="104" t="s">
        <v>34</v>
      </c>
      <c r="G357" s="189">
        <f>G169+G263</f>
        <v>0</v>
      </c>
      <c r="H357" s="19">
        <f>H355+1</f>
        <v>280</v>
      </c>
      <c r="J357" s="113"/>
      <c r="K357" s="19">
        <f>H357</f>
        <v>280</v>
      </c>
      <c r="L357" s="31" t="s">
        <v>5</v>
      </c>
      <c r="M357" s="22">
        <f t="shared" ref="M357:M373" si="36">H187</f>
        <v>138</v>
      </c>
      <c r="N357" s="66" t="s">
        <v>3</v>
      </c>
      <c r="O357" s="19">
        <f t="shared" ref="O357:O373" si="37">H263</f>
        <v>209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</row>
    <row r="358" spans="2:150" ht="26.25" customHeight="1" x14ac:dyDescent="0.2">
      <c r="B358" s="565" t="s">
        <v>95</v>
      </c>
      <c r="C358" s="565"/>
      <c r="D358" s="565"/>
      <c r="E358" s="173" t="s">
        <v>99</v>
      </c>
      <c r="F358" s="104" t="s">
        <v>34</v>
      </c>
      <c r="G358" s="189">
        <f t="shared" ref="G358:G372" si="38">G170+G264</f>
        <v>0</v>
      </c>
      <c r="H358" s="19">
        <f>H357+1</f>
        <v>281</v>
      </c>
      <c r="J358" s="113"/>
      <c r="K358" s="19">
        <f t="shared" ref="K358:K373" si="39">H358</f>
        <v>281</v>
      </c>
      <c r="L358" s="31" t="s">
        <v>5</v>
      </c>
      <c r="M358" s="22">
        <f t="shared" si="36"/>
        <v>139</v>
      </c>
      <c r="N358" s="66" t="s">
        <v>3</v>
      </c>
      <c r="O358" s="19">
        <f t="shared" si="37"/>
        <v>210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</row>
    <row r="359" spans="2:150" ht="26.25" customHeight="1" x14ac:dyDescent="0.2">
      <c r="B359" s="565" t="s">
        <v>96</v>
      </c>
      <c r="C359" s="565"/>
      <c r="D359" s="565"/>
      <c r="E359" s="173" t="s">
        <v>100</v>
      </c>
      <c r="F359" s="104" t="s">
        <v>34</v>
      </c>
      <c r="G359" s="189">
        <f t="shared" si="38"/>
        <v>0</v>
      </c>
      <c r="H359" s="19">
        <f t="shared" ref="H359:H373" si="40">H358+1</f>
        <v>282</v>
      </c>
      <c r="J359" s="113"/>
      <c r="K359" s="19">
        <f t="shared" si="39"/>
        <v>282</v>
      </c>
      <c r="L359" s="31" t="s">
        <v>5</v>
      </c>
      <c r="M359" s="22">
        <f t="shared" si="36"/>
        <v>140</v>
      </c>
      <c r="N359" s="66" t="s">
        <v>3</v>
      </c>
      <c r="O359" s="19">
        <f t="shared" si="37"/>
        <v>211</v>
      </c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</row>
    <row r="360" spans="2:150" ht="26.25" customHeight="1" x14ac:dyDescent="0.2">
      <c r="B360" s="565"/>
      <c r="C360" s="565"/>
      <c r="D360" s="565"/>
      <c r="E360" s="173" t="s">
        <v>101</v>
      </c>
      <c r="F360" s="104" t="s">
        <v>34</v>
      </c>
      <c r="G360" s="189">
        <f t="shared" si="38"/>
        <v>0</v>
      </c>
      <c r="H360" s="19">
        <f t="shared" si="40"/>
        <v>283</v>
      </c>
      <c r="J360" s="113"/>
      <c r="K360" s="19">
        <f t="shared" si="39"/>
        <v>283</v>
      </c>
      <c r="L360" s="31" t="s">
        <v>5</v>
      </c>
      <c r="M360" s="22">
        <f t="shared" si="36"/>
        <v>141</v>
      </c>
      <c r="N360" s="66" t="s">
        <v>3</v>
      </c>
      <c r="O360" s="19">
        <f t="shared" si="37"/>
        <v>212</v>
      </c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</row>
    <row r="361" spans="2:150" ht="26.25" customHeight="1" x14ac:dyDescent="0.2">
      <c r="B361" s="565"/>
      <c r="C361" s="565"/>
      <c r="D361" s="565"/>
      <c r="E361" s="173" t="s">
        <v>102</v>
      </c>
      <c r="F361" s="104" t="s">
        <v>34</v>
      </c>
      <c r="G361" s="189">
        <f t="shared" si="38"/>
        <v>0</v>
      </c>
      <c r="H361" s="19">
        <f t="shared" si="40"/>
        <v>284</v>
      </c>
      <c r="J361" s="113"/>
      <c r="K361" s="19">
        <f t="shared" si="39"/>
        <v>284</v>
      </c>
      <c r="L361" s="31" t="s">
        <v>5</v>
      </c>
      <c r="M361" s="22">
        <f t="shared" si="36"/>
        <v>142</v>
      </c>
      <c r="N361" s="66" t="s">
        <v>3</v>
      </c>
      <c r="O361" s="19">
        <f t="shared" si="37"/>
        <v>213</v>
      </c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</row>
    <row r="362" spans="2:150" ht="26.25" customHeight="1" x14ac:dyDescent="0.2">
      <c r="B362" s="565"/>
      <c r="C362" s="565"/>
      <c r="D362" s="565"/>
      <c r="E362" s="173" t="s">
        <v>103</v>
      </c>
      <c r="F362" s="104" t="s">
        <v>34</v>
      </c>
      <c r="G362" s="189">
        <f t="shared" si="38"/>
        <v>0</v>
      </c>
      <c r="H362" s="19">
        <f t="shared" si="40"/>
        <v>285</v>
      </c>
      <c r="J362" s="113"/>
      <c r="K362" s="19">
        <f t="shared" si="39"/>
        <v>285</v>
      </c>
      <c r="L362" s="31" t="s">
        <v>5</v>
      </c>
      <c r="M362" s="22">
        <f t="shared" si="36"/>
        <v>143</v>
      </c>
      <c r="N362" s="66" t="s">
        <v>3</v>
      </c>
      <c r="O362" s="19">
        <f t="shared" si="37"/>
        <v>214</v>
      </c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</row>
    <row r="363" spans="2:150" ht="26.25" customHeight="1" x14ac:dyDescent="0.2">
      <c r="B363" s="565"/>
      <c r="C363" s="565"/>
      <c r="D363" s="565"/>
      <c r="E363" s="173" t="s">
        <v>104</v>
      </c>
      <c r="F363" s="104" t="s">
        <v>34</v>
      </c>
      <c r="G363" s="189">
        <f t="shared" si="38"/>
        <v>0</v>
      </c>
      <c r="H363" s="19">
        <f t="shared" si="40"/>
        <v>286</v>
      </c>
      <c r="J363" s="113"/>
      <c r="K363" s="19">
        <f t="shared" si="39"/>
        <v>286</v>
      </c>
      <c r="L363" s="31" t="s">
        <v>5</v>
      </c>
      <c r="M363" s="22">
        <f t="shared" si="36"/>
        <v>144</v>
      </c>
      <c r="N363" s="66" t="s">
        <v>3</v>
      </c>
      <c r="O363" s="19">
        <f t="shared" si="37"/>
        <v>215</v>
      </c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</row>
    <row r="364" spans="2:150" ht="26.25" customHeight="1" x14ac:dyDescent="0.2">
      <c r="B364" s="565"/>
      <c r="C364" s="565"/>
      <c r="D364" s="565"/>
      <c r="E364" s="173" t="s">
        <v>105</v>
      </c>
      <c r="F364" s="104" t="s">
        <v>34</v>
      </c>
      <c r="G364" s="189">
        <f t="shared" si="38"/>
        <v>0</v>
      </c>
      <c r="H364" s="19">
        <f t="shared" si="40"/>
        <v>287</v>
      </c>
      <c r="J364" s="113"/>
      <c r="K364" s="19">
        <f t="shared" si="39"/>
        <v>287</v>
      </c>
      <c r="L364" s="31" t="s">
        <v>5</v>
      </c>
      <c r="M364" s="22">
        <f t="shared" si="36"/>
        <v>145</v>
      </c>
      <c r="N364" s="66" t="s">
        <v>3</v>
      </c>
      <c r="O364" s="19">
        <f t="shared" si="37"/>
        <v>216</v>
      </c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</row>
    <row r="365" spans="2:150" ht="26.25" customHeight="1" x14ac:dyDescent="0.2">
      <c r="B365" s="565"/>
      <c r="C365" s="565"/>
      <c r="D365" s="565"/>
      <c r="E365" s="173" t="s">
        <v>106</v>
      </c>
      <c r="F365" s="104" t="s">
        <v>34</v>
      </c>
      <c r="G365" s="189">
        <f t="shared" si="38"/>
        <v>0</v>
      </c>
      <c r="H365" s="19">
        <f t="shared" si="40"/>
        <v>288</v>
      </c>
      <c r="J365" s="113"/>
      <c r="K365" s="19">
        <f t="shared" si="39"/>
        <v>288</v>
      </c>
      <c r="L365" s="31" t="s">
        <v>5</v>
      </c>
      <c r="M365" s="22">
        <f t="shared" si="36"/>
        <v>146</v>
      </c>
      <c r="N365" s="66" t="s">
        <v>3</v>
      </c>
      <c r="O365" s="19">
        <f t="shared" si="37"/>
        <v>217</v>
      </c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</row>
    <row r="366" spans="2:150" ht="26.25" customHeight="1" x14ac:dyDescent="0.2">
      <c r="B366" s="565"/>
      <c r="C366" s="565"/>
      <c r="D366" s="565"/>
      <c r="E366" s="173" t="s">
        <v>107</v>
      </c>
      <c r="F366" s="104" t="s">
        <v>34</v>
      </c>
      <c r="G366" s="189">
        <f t="shared" si="38"/>
        <v>0</v>
      </c>
      <c r="H366" s="19">
        <f t="shared" si="40"/>
        <v>289</v>
      </c>
      <c r="J366" s="113"/>
      <c r="K366" s="19">
        <f t="shared" si="39"/>
        <v>289</v>
      </c>
      <c r="L366" s="31" t="s">
        <v>5</v>
      </c>
      <c r="M366" s="22">
        <f t="shared" si="36"/>
        <v>147</v>
      </c>
      <c r="N366" s="66" t="s">
        <v>3</v>
      </c>
      <c r="O366" s="19">
        <f t="shared" si="37"/>
        <v>218</v>
      </c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</row>
    <row r="367" spans="2:150" ht="26.25" customHeight="1" x14ac:dyDescent="0.2">
      <c r="B367" s="565"/>
      <c r="C367" s="565"/>
      <c r="D367" s="565"/>
      <c r="E367" s="173" t="s">
        <v>108</v>
      </c>
      <c r="F367" s="104" t="s">
        <v>34</v>
      </c>
      <c r="G367" s="189">
        <f t="shared" si="38"/>
        <v>0</v>
      </c>
      <c r="H367" s="19">
        <f t="shared" si="40"/>
        <v>290</v>
      </c>
      <c r="J367" s="113"/>
      <c r="K367" s="19">
        <f t="shared" si="39"/>
        <v>290</v>
      </c>
      <c r="L367" s="31" t="s">
        <v>5</v>
      </c>
      <c r="M367" s="22">
        <f t="shared" si="36"/>
        <v>148</v>
      </c>
      <c r="N367" s="66" t="s">
        <v>3</v>
      </c>
      <c r="O367" s="19">
        <f t="shared" si="37"/>
        <v>219</v>
      </c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</row>
    <row r="368" spans="2:150" ht="26.25" customHeight="1" x14ac:dyDescent="0.2">
      <c r="B368" s="565"/>
      <c r="C368" s="565"/>
      <c r="D368" s="565"/>
      <c r="E368" s="173" t="s">
        <v>109</v>
      </c>
      <c r="F368" s="104" t="s">
        <v>34</v>
      </c>
      <c r="G368" s="189">
        <f t="shared" si="38"/>
        <v>0</v>
      </c>
      <c r="H368" s="19">
        <f t="shared" si="40"/>
        <v>291</v>
      </c>
      <c r="J368" s="113"/>
      <c r="K368" s="19">
        <f t="shared" si="39"/>
        <v>291</v>
      </c>
      <c r="L368" s="31" t="s">
        <v>5</v>
      </c>
      <c r="M368" s="22">
        <f t="shared" si="36"/>
        <v>149</v>
      </c>
      <c r="N368" s="66" t="s">
        <v>3</v>
      </c>
      <c r="O368" s="19">
        <f t="shared" si="37"/>
        <v>220</v>
      </c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</row>
    <row r="369" spans="2:37" ht="26.25" customHeight="1" x14ac:dyDescent="0.2">
      <c r="B369" s="565"/>
      <c r="C369" s="565"/>
      <c r="D369" s="565"/>
      <c r="E369" s="173" t="s">
        <v>110</v>
      </c>
      <c r="F369" s="104" t="s">
        <v>34</v>
      </c>
      <c r="G369" s="189">
        <f t="shared" si="38"/>
        <v>0</v>
      </c>
      <c r="H369" s="19">
        <f t="shared" si="40"/>
        <v>292</v>
      </c>
      <c r="J369" s="113"/>
      <c r="K369" s="19">
        <f t="shared" si="39"/>
        <v>292</v>
      </c>
      <c r="L369" s="31" t="s">
        <v>5</v>
      </c>
      <c r="M369" s="22">
        <f t="shared" si="36"/>
        <v>150</v>
      </c>
      <c r="N369" s="66" t="s">
        <v>3</v>
      </c>
      <c r="O369" s="19">
        <f t="shared" si="37"/>
        <v>221</v>
      </c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</row>
    <row r="370" spans="2:37" ht="26.25" customHeight="1" x14ac:dyDescent="0.2">
      <c r="B370" s="565"/>
      <c r="C370" s="565"/>
      <c r="D370" s="565"/>
      <c r="E370" s="173" t="s">
        <v>111</v>
      </c>
      <c r="F370" s="104" t="s">
        <v>34</v>
      </c>
      <c r="G370" s="189">
        <f t="shared" si="38"/>
        <v>0</v>
      </c>
      <c r="H370" s="19">
        <f t="shared" si="40"/>
        <v>293</v>
      </c>
      <c r="J370" s="113"/>
      <c r="K370" s="19">
        <f t="shared" si="39"/>
        <v>293</v>
      </c>
      <c r="L370" s="31" t="s">
        <v>5</v>
      </c>
      <c r="M370" s="22">
        <f t="shared" si="36"/>
        <v>151</v>
      </c>
      <c r="N370" s="66" t="s">
        <v>3</v>
      </c>
      <c r="O370" s="19">
        <f t="shared" si="37"/>
        <v>222</v>
      </c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</row>
    <row r="371" spans="2:37" ht="26.25" customHeight="1" x14ac:dyDescent="0.2">
      <c r="B371" s="565"/>
      <c r="C371" s="565"/>
      <c r="D371" s="565"/>
      <c r="E371" s="173" t="s">
        <v>112</v>
      </c>
      <c r="F371" s="104" t="s">
        <v>34</v>
      </c>
      <c r="G371" s="189">
        <f t="shared" si="38"/>
        <v>0</v>
      </c>
      <c r="H371" s="19">
        <f t="shared" si="40"/>
        <v>294</v>
      </c>
      <c r="J371" s="113"/>
      <c r="K371" s="19">
        <f t="shared" si="39"/>
        <v>294</v>
      </c>
      <c r="L371" s="31" t="s">
        <v>5</v>
      </c>
      <c r="M371" s="22">
        <f t="shared" si="36"/>
        <v>152</v>
      </c>
      <c r="N371" s="66" t="s">
        <v>3</v>
      </c>
      <c r="O371" s="19">
        <f t="shared" si="37"/>
        <v>223</v>
      </c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</row>
    <row r="372" spans="2:37" ht="26.25" customHeight="1" x14ac:dyDescent="0.2">
      <c r="B372" s="565"/>
      <c r="C372" s="565"/>
      <c r="D372" s="565"/>
      <c r="E372" s="184" t="s">
        <v>113</v>
      </c>
      <c r="F372" s="104" t="s">
        <v>34</v>
      </c>
      <c r="G372" s="189">
        <f t="shared" si="38"/>
        <v>0</v>
      </c>
      <c r="H372" s="19">
        <f t="shared" si="40"/>
        <v>295</v>
      </c>
      <c r="J372" s="113"/>
      <c r="K372" s="19">
        <f t="shared" si="39"/>
        <v>295</v>
      </c>
      <c r="L372" s="31" t="s">
        <v>5</v>
      </c>
      <c r="M372" s="22">
        <f t="shared" si="36"/>
        <v>153</v>
      </c>
      <c r="N372" s="66" t="s">
        <v>3</v>
      </c>
      <c r="O372" s="19">
        <f t="shared" si="37"/>
        <v>224</v>
      </c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</row>
    <row r="373" spans="2:37" ht="26.25" customHeight="1" x14ac:dyDescent="0.2">
      <c r="B373" s="565"/>
      <c r="C373" s="565"/>
      <c r="D373" s="565"/>
      <c r="E373" s="173" t="s">
        <v>30</v>
      </c>
      <c r="F373" s="104" t="s">
        <v>34</v>
      </c>
      <c r="G373" s="189">
        <f>SUM(G357:G372)</f>
        <v>0</v>
      </c>
      <c r="H373" s="19">
        <f t="shared" si="40"/>
        <v>296</v>
      </c>
      <c r="J373" s="113"/>
      <c r="K373" s="19">
        <f t="shared" si="39"/>
        <v>296</v>
      </c>
      <c r="L373" s="31" t="s">
        <v>5</v>
      </c>
      <c r="M373" s="22">
        <f t="shared" si="36"/>
        <v>154</v>
      </c>
      <c r="N373" s="66" t="s">
        <v>3</v>
      </c>
      <c r="O373" s="19">
        <f t="shared" si="37"/>
        <v>225</v>
      </c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</row>
    <row r="374" spans="2:37" ht="26.25" customHeight="1" x14ac:dyDescent="0.2">
      <c r="B374" s="87"/>
      <c r="C374" s="87"/>
      <c r="D374" s="87"/>
      <c r="E374" s="87"/>
      <c r="F374" s="87"/>
      <c r="G374" s="87"/>
      <c r="H374" s="87"/>
      <c r="K374" s="87"/>
      <c r="L374" s="87"/>
      <c r="M374" s="87"/>
      <c r="N374" s="87"/>
      <c r="O374" s="87"/>
      <c r="P374" s="87"/>
      <c r="Q374" s="87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</row>
    <row r="375" spans="2:37" ht="26.25" customHeight="1" x14ac:dyDescent="0.2">
      <c r="B375" s="565" t="s">
        <v>342</v>
      </c>
      <c r="C375" s="565"/>
      <c r="D375" s="565" t="s">
        <v>439</v>
      </c>
      <c r="E375" s="228" t="s">
        <v>54</v>
      </c>
      <c r="F375" s="104" t="s">
        <v>34</v>
      </c>
      <c r="G375" s="189">
        <f>G187+G281</f>
        <v>0</v>
      </c>
      <c r="H375" s="19">
        <f>H373+1</f>
        <v>297</v>
      </c>
      <c r="J375" s="113"/>
      <c r="K375" s="19">
        <f>H375</f>
        <v>297</v>
      </c>
      <c r="L375" s="31" t="s">
        <v>5</v>
      </c>
      <c r="M375" s="22">
        <f t="shared" ref="M375:M391" si="41">H205</f>
        <v>155</v>
      </c>
      <c r="N375" s="66" t="s">
        <v>3</v>
      </c>
      <c r="O375" s="19">
        <f t="shared" ref="O375:O391" si="42">H281</f>
        <v>226</v>
      </c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</row>
    <row r="376" spans="2:37" ht="26.25" customHeight="1" x14ac:dyDescent="0.2">
      <c r="B376" s="565" t="s">
        <v>95</v>
      </c>
      <c r="C376" s="565"/>
      <c r="D376" s="565"/>
      <c r="E376" s="228" t="s">
        <v>99</v>
      </c>
      <c r="F376" s="104" t="s">
        <v>34</v>
      </c>
      <c r="G376" s="189">
        <f t="shared" ref="G376:G390" si="43">G188+G282</f>
        <v>0</v>
      </c>
      <c r="H376" s="19">
        <f>H375+1</f>
        <v>298</v>
      </c>
      <c r="J376" s="113"/>
      <c r="K376" s="19">
        <f t="shared" ref="K376:K391" si="44">H376</f>
        <v>298</v>
      </c>
      <c r="L376" s="31" t="s">
        <v>5</v>
      </c>
      <c r="M376" s="22">
        <f t="shared" si="41"/>
        <v>156</v>
      </c>
      <c r="N376" s="66" t="s">
        <v>3</v>
      </c>
      <c r="O376" s="19">
        <f t="shared" si="42"/>
        <v>227</v>
      </c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</row>
    <row r="377" spans="2:37" ht="26.25" customHeight="1" x14ac:dyDescent="0.2">
      <c r="B377" s="565" t="s">
        <v>96</v>
      </c>
      <c r="C377" s="565"/>
      <c r="D377" s="565"/>
      <c r="E377" s="228" t="s">
        <v>100</v>
      </c>
      <c r="F377" s="104" t="s">
        <v>34</v>
      </c>
      <c r="G377" s="189">
        <f t="shared" si="43"/>
        <v>0</v>
      </c>
      <c r="H377" s="19">
        <f t="shared" ref="H377:H391" si="45">H376+1</f>
        <v>299</v>
      </c>
      <c r="J377" s="113"/>
      <c r="K377" s="19">
        <f t="shared" si="44"/>
        <v>299</v>
      </c>
      <c r="L377" s="31" t="s">
        <v>5</v>
      </c>
      <c r="M377" s="22">
        <f t="shared" si="41"/>
        <v>157</v>
      </c>
      <c r="N377" s="66" t="s">
        <v>3</v>
      </c>
      <c r="O377" s="19">
        <f t="shared" si="42"/>
        <v>228</v>
      </c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</row>
    <row r="378" spans="2:37" ht="26.25" customHeight="1" x14ac:dyDescent="0.2">
      <c r="B378" s="565"/>
      <c r="C378" s="565"/>
      <c r="D378" s="565"/>
      <c r="E378" s="228" t="s">
        <v>101</v>
      </c>
      <c r="F378" s="104" t="s">
        <v>34</v>
      </c>
      <c r="G378" s="189">
        <f t="shared" si="43"/>
        <v>0</v>
      </c>
      <c r="H378" s="19">
        <f t="shared" si="45"/>
        <v>300</v>
      </c>
      <c r="J378" s="113"/>
      <c r="K378" s="19">
        <f t="shared" si="44"/>
        <v>300</v>
      </c>
      <c r="L378" s="31" t="s">
        <v>5</v>
      </c>
      <c r="M378" s="22">
        <f t="shared" si="41"/>
        <v>0</v>
      </c>
      <c r="N378" s="66" t="s">
        <v>3</v>
      </c>
      <c r="O378" s="19">
        <f t="shared" si="42"/>
        <v>229</v>
      </c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</row>
    <row r="379" spans="2:37" ht="26.25" customHeight="1" x14ac:dyDescent="0.2">
      <c r="B379" s="565"/>
      <c r="C379" s="565"/>
      <c r="D379" s="565"/>
      <c r="E379" s="228" t="s">
        <v>102</v>
      </c>
      <c r="F379" s="104" t="s">
        <v>34</v>
      </c>
      <c r="G379" s="189">
        <f t="shared" si="43"/>
        <v>0</v>
      </c>
      <c r="H379" s="19">
        <f t="shared" si="45"/>
        <v>301</v>
      </c>
      <c r="J379" s="113"/>
      <c r="K379" s="19">
        <f t="shared" si="44"/>
        <v>301</v>
      </c>
      <c r="L379" s="31" t="s">
        <v>5</v>
      </c>
      <c r="M379" s="22">
        <f t="shared" si="41"/>
        <v>158</v>
      </c>
      <c r="N379" s="66" t="s">
        <v>3</v>
      </c>
      <c r="O379" s="19">
        <f t="shared" si="42"/>
        <v>230</v>
      </c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</row>
    <row r="380" spans="2:37" ht="26.25" customHeight="1" x14ac:dyDescent="0.2">
      <c r="B380" s="565"/>
      <c r="C380" s="565"/>
      <c r="D380" s="565"/>
      <c r="E380" s="228" t="s">
        <v>103</v>
      </c>
      <c r="F380" s="104" t="s">
        <v>34</v>
      </c>
      <c r="G380" s="189">
        <f t="shared" si="43"/>
        <v>0</v>
      </c>
      <c r="H380" s="19">
        <f t="shared" si="45"/>
        <v>302</v>
      </c>
      <c r="J380" s="113"/>
      <c r="K380" s="19">
        <f t="shared" si="44"/>
        <v>302</v>
      </c>
      <c r="L380" s="31" t="s">
        <v>5</v>
      </c>
      <c r="M380" s="22">
        <f t="shared" si="41"/>
        <v>159</v>
      </c>
      <c r="N380" s="66" t="s">
        <v>3</v>
      </c>
      <c r="O380" s="19">
        <f t="shared" si="42"/>
        <v>231</v>
      </c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</row>
    <row r="381" spans="2:37" ht="26.25" customHeight="1" x14ac:dyDescent="0.2">
      <c r="B381" s="565"/>
      <c r="C381" s="565"/>
      <c r="D381" s="565"/>
      <c r="E381" s="228" t="s">
        <v>104</v>
      </c>
      <c r="F381" s="104" t="s">
        <v>34</v>
      </c>
      <c r="G381" s="189">
        <f t="shared" si="43"/>
        <v>0</v>
      </c>
      <c r="H381" s="19">
        <f t="shared" si="45"/>
        <v>303</v>
      </c>
      <c r="J381" s="113"/>
      <c r="K381" s="19">
        <f t="shared" si="44"/>
        <v>303</v>
      </c>
      <c r="L381" s="31" t="s">
        <v>5</v>
      </c>
      <c r="M381" s="22">
        <f t="shared" si="41"/>
        <v>160</v>
      </c>
      <c r="N381" s="66" t="s">
        <v>3</v>
      </c>
      <c r="O381" s="19">
        <f t="shared" si="42"/>
        <v>232</v>
      </c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</row>
    <row r="382" spans="2:37" ht="26.25" customHeight="1" x14ac:dyDescent="0.2">
      <c r="B382" s="565"/>
      <c r="C382" s="565"/>
      <c r="D382" s="565"/>
      <c r="E382" s="228" t="s">
        <v>105</v>
      </c>
      <c r="F382" s="104" t="s">
        <v>34</v>
      </c>
      <c r="G382" s="189">
        <f t="shared" si="43"/>
        <v>0</v>
      </c>
      <c r="H382" s="19">
        <f t="shared" si="45"/>
        <v>304</v>
      </c>
      <c r="J382" s="113"/>
      <c r="K382" s="19">
        <f t="shared" si="44"/>
        <v>304</v>
      </c>
      <c r="L382" s="31" t="s">
        <v>5</v>
      </c>
      <c r="M382" s="22">
        <f t="shared" si="41"/>
        <v>161</v>
      </c>
      <c r="N382" s="66" t="s">
        <v>3</v>
      </c>
      <c r="O382" s="19">
        <f t="shared" si="42"/>
        <v>233</v>
      </c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</row>
    <row r="383" spans="2:37" ht="26.25" customHeight="1" x14ac:dyDescent="0.2">
      <c r="B383" s="565"/>
      <c r="C383" s="565"/>
      <c r="D383" s="565"/>
      <c r="E383" s="228" t="s">
        <v>106</v>
      </c>
      <c r="F383" s="104" t="s">
        <v>34</v>
      </c>
      <c r="G383" s="189">
        <f t="shared" si="43"/>
        <v>0</v>
      </c>
      <c r="H383" s="19">
        <f t="shared" si="45"/>
        <v>305</v>
      </c>
      <c r="J383" s="113"/>
      <c r="K383" s="19">
        <f t="shared" si="44"/>
        <v>305</v>
      </c>
      <c r="L383" s="31" t="s">
        <v>5</v>
      </c>
      <c r="M383" s="22">
        <f t="shared" si="41"/>
        <v>162</v>
      </c>
      <c r="N383" s="66" t="s">
        <v>3</v>
      </c>
      <c r="O383" s="19">
        <f t="shared" si="42"/>
        <v>234</v>
      </c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</row>
    <row r="384" spans="2:37" ht="26.25" customHeight="1" x14ac:dyDescent="0.2">
      <c r="B384" s="565"/>
      <c r="C384" s="565"/>
      <c r="D384" s="565"/>
      <c r="E384" s="228" t="s">
        <v>107</v>
      </c>
      <c r="F384" s="104" t="s">
        <v>34</v>
      </c>
      <c r="G384" s="189">
        <f t="shared" si="43"/>
        <v>0</v>
      </c>
      <c r="H384" s="19">
        <f t="shared" si="45"/>
        <v>306</v>
      </c>
      <c r="J384" s="113"/>
      <c r="K384" s="19">
        <f t="shared" si="44"/>
        <v>306</v>
      </c>
      <c r="L384" s="31" t="s">
        <v>5</v>
      </c>
      <c r="M384" s="22">
        <f t="shared" si="41"/>
        <v>163</v>
      </c>
      <c r="N384" s="66" t="s">
        <v>3</v>
      </c>
      <c r="O384" s="19">
        <f t="shared" si="42"/>
        <v>235</v>
      </c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</row>
    <row r="385" spans="1:150" ht="26.25" customHeight="1" x14ac:dyDescent="0.2">
      <c r="B385" s="565"/>
      <c r="C385" s="565"/>
      <c r="D385" s="565"/>
      <c r="E385" s="228" t="s">
        <v>108</v>
      </c>
      <c r="F385" s="104" t="s">
        <v>34</v>
      </c>
      <c r="G385" s="189">
        <f t="shared" si="43"/>
        <v>0</v>
      </c>
      <c r="H385" s="19">
        <f t="shared" si="45"/>
        <v>307</v>
      </c>
      <c r="J385" s="113"/>
      <c r="K385" s="19">
        <f t="shared" si="44"/>
        <v>307</v>
      </c>
      <c r="L385" s="31" t="s">
        <v>5</v>
      </c>
      <c r="M385" s="22">
        <f t="shared" si="41"/>
        <v>164</v>
      </c>
      <c r="N385" s="66" t="s">
        <v>3</v>
      </c>
      <c r="O385" s="19">
        <f t="shared" si="42"/>
        <v>236</v>
      </c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</row>
    <row r="386" spans="1:150" ht="26.25" customHeight="1" x14ac:dyDescent="0.2">
      <c r="B386" s="565"/>
      <c r="C386" s="565"/>
      <c r="D386" s="565"/>
      <c r="E386" s="228" t="s">
        <v>109</v>
      </c>
      <c r="F386" s="104" t="s">
        <v>34</v>
      </c>
      <c r="G386" s="189">
        <f t="shared" si="43"/>
        <v>0</v>
      </c>
      <c r="H386" s="19">
        <f t="shared" si="45"/>
        <v>308</v>
      </c>
      <c r="J386" s="113"/>
      <c r="K386" s="19">
        <f t="shared" si="44"/>
        <v>308</v>
      </c>
      <c r="L386" s="31" t="s">
        <v>5</v>
      </c>
      <c r="M386" s="22">
        <f t="shared" si="41"/>
        <v>165</v>
      </c>
      <c r="N386" s="66" t="s">
        <v>3</v>
      </c>
      <c r="O386" s="19">
        <f t="shared" si="42"/>
        <v>237</v>
      </c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</row>
    <row r="387" spans="1:150" ht="26.25" customHeight="1" x14ac:dyDescent="0.2">
      <c r="B387" s="565"/>
      <c r="C387" s="565"/>
      <c r="D387" s="565"/>
      <c r="E387" s="228" t="s">
        <v>110</v>
      </c>
      <c r="F387" s="104" t="s">
        <v>34</v>
      </c>
      <c r="G387" s="189">
        <f t="shared" si="43"/>
        <v>0</v>
      </c>
      <c r="H387" s="19">
        <f t="shared" si="45"/>
        <v>309</v>
      </c>
      <c r="J387" s="113"/>
      <c r="K387" s="19">
        <f t="shared" si="44"/>
        <v>309</v>
      </c>
      <c r="L387" s="31" t="s">
        <v>5</v>
      </c>
      <c r="M387" s="22">
        <f t="shared" si="41"/>
        <v>166</v>
      </c>
      <c r="N387" s="66" t="s">
        <v>3</v>
      </c>
      <c r="O387" s="19">
        <f t="shared" si="42"/>
        <v>238</v>
      </c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</row>
    <row r="388" spans="1:150" ht="26.25" customHeight="1" x14ac:dyDescent="0.2">
      <c r="B388" s="565"/>
      <c r="C388" s="565"/>
      <c r="D388" s="565"/>
      <c r="E388" s="228" t="s">
        <v>111</v>
      </c>
      <c r="F388" s="104" t="s">
        <v>34</v>
      </c>
      <c r="G388" s="189">
        <f t="shared" si="43"/>
        <v>0</v>
      </c>
      <c r="H388" s="19">
        <f t="shared" si="45"/>
        <v>310</v>
      </c>
      <c r="J388" s="113"/>
      <c r="K388" s="19">
        <f t="shared" si="44"/>
        <v>310</v>
      </c>
      <c r="L388" s="31" t="s">
        <v>5</v>
      </c>
      <c r="M388" s="22">
        <f t="shared" si="41"/>
        <v>167</v>
      </c>
      <c r="N388" s="66" t="s">
        <v>3</v>
      </c>
      <c r="O388" s="19">
        <f t="shared" si="42"/>
        <v>239</v>
      </c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</row>
    <row r="389" spans="1:150" ht="26.25" customHeight="1" x14ac:dyDescent="0.2">
      <c r="B389" s="565"/>
      <c r="C389" s="565"/>
      <c r="D389" s="565"/>
      <c r="E389" s="228" t="s">
        <v>112</v>
      </c>
      <c r="F389" s="104" t="s">
        <v>34</v>
      </c>
      <c r="G389" s="189">
        <f t="shared" si="43"/>
        <v>0</v>
      </c>
      <c r="H389" s="19">
        <f t="shared" si="45"/>
        <v>311</v>
      </c>
      <c r="J389" s="113"/>
      <c r="K389" s="19">
        <f t="shared" si="44"/>
        <v>311</v>
      </c>
      <c r="L389" s="31" t="s">
        <v>5</v>
      </c>
      <c r="M389" s="22">
        <f t="shared" si="41"/>
        <v>168</v>
      </c>
      <c r="N389" s="66" t="s">
        <v>3</v>
      </c>
      <c r="O389" s="19">
        <f t="shared" si="42"/>
        <v>240</v>
      </c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</row>
    <row r="390" spans="1:150" ht="26.25" customHeight="1" x14ac:dyDescent="0.2">
      <c r="B390" s="565"/>
      <c r="C390" s="565"/>
      <c r="D390" s="565"/>
      <c r="E390" s="184" t="s">
        <v>113</v>
      </c>
      <c r="F390" s="104" t="s">
        <v>34</v>
      </c>
      <c r="G390" s="189">
        <f t="shared" si="43"/>
        <v>0</v>
      </c>
      <c r="H390" s="19">
        <f t="shared" si="45"/>
        <v>312</v>
      </c>
      <c r="J390" s="113"/>
      <c r="K390" s="19">
        <f t="shared" si="44"/>
        <v>312</v>
      </c>
      <c r="L390" s="31" t="s">
        <v>5</v>
      </c>
      <c r="M390" s="22">
        <f t="shared" si="41"/>
        <v>169</v>
      </c>
      <c r="N390" s="66" t="s">
        <v>3</v>
      </c>
      <c r="O390" s="19">
        <f t="shared" si="42"/>
        <v>241</v>
      </c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</row>
    <row r="391" spans="1:150" ht="26.25" customHeight="1" x14ac:dyDescent="0.2">
      <c r="B391" s="565"/>
      <c r="C391" s="565"/>
      <c r="D391" s="565"/>
      <c r="E391" s="228" t="s">
        <v>30</v>
      </c>
      <c r="F391" s="104" t="s">
        <v>34</v>
      </c>
      <c r="G391" s="189">
        <f>SUM(G375:G390)</f>
        <v>0</v>
      </c>
      <c r="H391" s="19">
        <f t="shared" si="45"/>
        <v>313</v>
      </c>
      <c r="J391" s="113"/>
      <c r="K391" s="19">
        <f t="shared" si="44"/>
        <v>313</v>
      </c>
      <c r="L391" s="31" t="s">
        <v>5</v>
      </c>
      <c r="M391" s="22">
        <f t="shared" si="41"/>
        <v>170</v>
      </c>
      <c r="N391" s="66" t="s">
        <v>3</v>
      </c>
      <c r="O391" s="19">
        <f t="shared" si="42"/>
        <v>242</v>
      </c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150" ht="26.25" customHeight="1" x14ac:dyDescent="0.2">
      <c r="B392" s="87"/>
      <c r="C392" s="87"/>
      <c r="D392" s="87"/>
      <c r="E392" s="87"/>
      <c r="F392" s="87"/>
      <c r="G392" s="87"/>
      <c r="H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36"/>
      <c r="AH392" s="36"/>
      <c r="AI392" s="36"/>
      <c r="AJ392" s="36"/>
      <c r="AK392" s="36"/>
    </row>
    <row r="393" spans="1:150" s="6" customFormat="1" ht="26.25" customHeight="1" x14ac:dyDescent="0.2">
      <c r="A393" s="95"/>
      <c r="B393" s="565" t="s">
        <v>406</v>
      </c>
      <c r="C393" s="565"/>
      <c r="D393" s="565"/>
      <c r="E393" s="565"/>
      <c r="F393" s="104" t="s">
        <v>34</v>
      </c>
      <c r="G393" s="189">
        <f>G299+G205</f>
        <v>0</v>
      </c>
      <c r="H393" s="19">
        <f>H373+1</f>
        <v>297</v>
      </c>
      <c r="I393" s="95"/>
      <c r="J393" s="95"/>
      <c r="K393" s="19">
        <f t="shared" ref="K393:K401" si="46">H393</f>
        <v>297</v>
      </c>
      <c r="L393" s="31" t="s">
        <v>5</v>
      </c>
      <c r="M393" s="22">
        <f>H205</f>
        <v>155</v>
      </c>
      <c r="N393" s="66" t="s">
        <v>3</v>
      </c>
      <c r="O393" s="19">
        <f>H299</f>
        <v>226</v>
      </c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36"/>
      <c r="AG393" s="36"/>
      <c r="AH393" s="36"/>
      <c r="AI393" s="36"/>
      <c r="AJ393" s="36"/>
      <c r="AK393" s="41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</row>
    <row r="394" spans="1:150" ht="26.25" customHeight="1" x14ac:dyDescent="0.2">
      <c r="B394" s="565" t="s">
        <v>407</v>
      </c>
      <c r="C394" s="565"/>
      <c r="D394" s="565"/>
      <c r="E394" s="565"/>
      <c r="F394" s="104" t="s">
        <v>34</v>
      </c>
      <c r="G394" s="189">
        <f>G300+G206</f>
        <v>0</v>
      </c>
      <c r="H394" s="19">
        <f t="shared" ref="H394:H415" si="47">H393+1</f>
        <v>298</v>
      </c>
      <c r="K394" s="19">
        <f t="shared" si="46"/>
        <v>298</v>
      </c>
      <c r="L394" s="31" t="s">
        <v>5</v>
      </c>
      <c r="M394" s="22">
        <f>H206</f>
        <v>156</v>
      </c>
      <c r="N394" s="66" t="s">
        <v>3</v>
      </c>
      <c r="O394" s="19">
        <f>H300</f>
        <v>227</v>
      </c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</row>
    <row r="395" spans="1:150" ht="26.25" customHeight="1" x14ac:dyDescent="0.2">
      <c r="B395" s="87"/>
      <c r="C395" s="87"/>
      <c r="D395" s="87"/>
      <c r="E395" s="87"/>
      <c r="F395" s="87"/>
      <c r="G395" s="247"/>
      <c r="H395" s="87"/>
      <c r="K395" s="87"/>
      <c r="L395" s="87"/>
      <c r="M395" s="87"/>
      <c r="N395" s="87"/>
      <c r="O395" s="172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</row>
    <row r="396" spans="1:150" ht="26.25" customHeight="1" x14ac:dyDescent="0.2">
      <c r="B396" s="565" t="s">
        <v>24</v>
      </c>
      <c r="C396" s="565"/>
      <c r="D396" s="588" t="s">
        <v>173</v>
      </c>
      <c r="E396" s="589"/>
      <c r="F396" s="104" t="s">
        <v>34</v>
      </c>
      <c r="G396" s="189">
        <f>G319</f>
        <v>0</v>
      </c>
      <c r="H396" s="19">
        <f>H394+1</f>
        <v>299</v>
      </c>
      <c r="K396" s="19">
        <f t="shared" si="46"/>
        <v>299</v>
      </c>
      <c r="L396" s="31" t="s">
        <v>5</v>
      </c>
      <c r="M396" s="22">
        <f>H319</f>
        <v>245</v>
      </c>
      <c r="N396" s="66"/>
      <c r="O396" s="6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</row>
    <row r="397" spans="1:150" ht="26.25" customHeight="1" x14ac:dyDescent="0.2">
      <c r="B397" s="565"/>
      <c r="C397" s="565"/>
      <c r="D397" s="588" t="s">
        <v>15</v>
      </c>
      <c r="E397" s="589"/>
      <c r="F397" s="104" t="s">
        <v>34</v>
      </c>
      <c r="G397" s="189">
        <f>G337</f>
        <v>0</v>
      </c>
      <c r="H397" s="19">
        <f t="shared" si="47"/>
        <v>300</v>
      </c>
      <c r="K397" s="19">
        <f t="shared" si="46"/>
        <v>300</v>
      </c>
      <c r="L397" s="31" t="s">
        <v>5</v>
      </c>
      <c r="M397" s="22">
        <f>H337</f>
        <v>262</v>
      </c>
      <c r="N397" s="66"/>
      <c r="O397" s="6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</row>
    <row r="398" spans="1:150" ht="26.25" customHeight="1" x14ac:dyDescent="0.2">
      <c r="B398" s="565"/>
      <c r="C398" s="565"/>
      <c r="D398" s="588" t="s">
        <v>16</v>
      </c>
      <c r="E398" s="589"/>
      <c r="F398" s="104" t="s">
        <v>34</v>
      </c>
      <c r="G398" s="189">
        <f>G355</f>
        <v>0</v>
      </c>
      <c r="H398" s="19">
        <f t="shared" si="47"/>
        <v>301</v>
      </c>
      <c r="K398" s="19">
        <f t="shared" si="46"/>
        <v>301</v>
      </c>
      <c r="L398" s="31" t="s">
        <v>5</v>
      </c>
      <c r="M398" s="22">
        <f>H355</f>
        <v>279</v>
      </c>
      <c r="N398" s="66"/>
      <c r="O398" s="6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</row>
    <row r="399" spans="1:150" ht="26.25" customHeight="1" x14ac:dyDescent="0.2">
      <c r="B399" s="565"/>
      <c r="C399" s="565"/>
      <c r="D399" s="588" t="s">
        <v>17</v>
      </c>
      <c r="E399" s="589"/>
      <c r="F399" s="104" t="s">
        <v>34</v>
      </c>
      <c r="G399" s="189">
        <f>G373</f>
        <v>0</v>
      </c>
      <c r="H399" s="19">
        <f t="shared" si="47"/>
        <v>302</v>
      </c>
      <c r="K399" s="19">
        <f t="shared" si="46"/>
        <v>302</v>
      </c>
      <c r="L399" s="31" t="s">
        <v>5</v>
      </c>
      <c r="M399" s="22">
        <f>H373</f>
        <v>296</v>
      </c>
      <c r="N399" s="66"/>
      <c r="O399" s="6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</row>
    <row r="400" spans="1:150" ht="26.25" customHeight="1" x14ac:dyDescent="0.2">
      <c r="B400" s="565"/>
      <c r="C400" s="565"/>
      <c r="D400" s="588" t="s">
        <v>439</v>
      </c>
      <c r="E400" s="589"/>
      <c r="F400" s="104" t="s">
        <v>34</v>
      </c>
      <c r="G400" s="189">
        <f>G391</f>
        <v>0</v>
      </c>
      <c r="H400" s="19">
        <f t="shared" si="47"/>
        <v>303</v>
      </c>
      <c r="K400" s="19">
        <f t="shared" ref="K400" si="48">H400</f>
        <v>303</v>
      </c>
      <c r="L400" s="31" t="s">
        <v>5</v>
      </c>
      <c r="M400" s="22">
        <f>H391</f>
        <v>313</v>
      </c>
      <c r="N400" s="66"/>
      <c r="O400" s="6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</row>
    <row r="401" spans="1:150" ht="26.25" customHeight="1" x14ac:dyDescent="0.2">
      <c r="B401" s="565"/>
      <c r="C401" s="565"/>
      <c r="D401" s="588" t="s">
        <v>30</v>
      </c>
      <c r="E401" s="589"/>
      <c r="F401" s="104" t="s">
        <v>34</v>
      </c>
      <c r="G401" s="189">
        <f>SUM(G396:G400)</f>
        <v>0</v>
      </c>
      <c r="H401" s="19">
        <f t="shared" si="47"/>
        <v>304</v>
      </c>
      <c r="K401" s="19">
        <f t="shared" si="46"/>
        <v>304</v>
      </c>
      <c r="L401" s="31" t="s">
        <v>5</v>
      </c>
      <c r="M401" s="65" t="s">
        <v>75</v>
      </c>
      <c r="N401" s="19">
        <f>H396</f>
        <v>299</v>
      </c>
      <c r="O401" s="66" t="s">
        <v>76</v>
      </c>
      <c r="P401" s="19">
        <f>H400</f>
        <v>303</v>
      </c>
      <c r="Q401" s="63" t="s">
        <v>77</v>
      </c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</row>
    <row r="402" spans="1:150" ht="26.25" customHeight="1" x14ac:dyDescent="0.2">
      <c r="B402" s="36"/>
      <c r="C402" s="36"/>
      <c r="D402" s="32"/>
      <c r="E402" s="32"/>
      <c r="F402" s="32"/>
      <c r="G402" s="36"/>
      <c r="H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</row>
    <row r="403" spans="1:150" ht="26.25" customHeight="1" x14ac:dyDescent="0.2">
      <c r="B403" s="36"/>
      <c r="C403" s="36"/>
      <c r="D403" s="619"/>
      <c r="E403" s="619"/>
      <c r="F403" s="32"/>
      <c r="G403" s="36"/>
      <c r="H403" s="36"/>
      <c r="K403" s="36"/>
      <c r="L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</row>
    <row r="404" spans="1:150" ht="26.25" customHeight="1" x14ac:dyDescent="0.2">
      <c r="B404" s="34" t="s">
        <v>151</v>
      </c>
      <c r="C404" s="36"/>
      <c r="D404" s="619"/>
      <c r="E404" s="619"/>
      <c r="F404" s="32"/>
      <c r="G404" s="36"/>
      <c r="H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</row>
    <row r="405" spans="1:150" ht="26.25" customHeight="1" x14ac:dyDescent="0.2">
      <c r="B405" s="36"/>
      <c r="C405" s="36"/>
      <c r="D405" s="32"/>
      <c r="E405" s="32"/>
      <c r="F405" s="32"/>
      <c r="G405" s="36"/>
      <c r="H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</row>
    <row r="406" spans="1:150" ht="26.25" customHeight="1" x14ac:dyDescent="0.2">
      <c r="B406" s="565" t="s">
        <v>118</v>
      </c>
      <c r="C406" s="617"/>
      <c r="D406" s="617"/>
      <c r="E406" s="617"/>
      <c r="F406" s="104" t="s">
        <v>33</v>
      </c>
      <c r="G406" s="179">
        <f>Insumos!G37</f>
        <v>0</v>
      </c>
      <c r="H406" s="19">
        <f>H401+1</f>
        <v>305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</row>
    <row r="407" spans="1:150" ht="26.25" customHeight="1" x14ac:dyDescent="0.2">
      <c r="B407" s="565" t="s">
        <v>119</v>
      </c>
      <c r="C407" s="617"/>
      <c r="D407" s="617"/>
      <c r="E407" s="617"/>
      <c r="F407" s="104" t="s">
        <v>86</v>
      </c>
      <c r="G407" s="185">
        <f>Coeficientes!$F$19</f>
        <v>5</v>
      </c>
      <c r="H407" s="19">
        <f t="shared" si="47"/>
        <v>306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</row>
    <row r="408" spans="1:150" ht="26.25" customHeight="1" x14ac:dyDescent="0.2">
      <c r="B408" s="565" t="s">
        <v>120</v>
      </c>
      <c r="C408" s="617"/>
      <c r="D408" s="617"/>
      <c r="E408" s="617"/>
      <c r="F408" s="104" t="s">
        <v>33</v>
      </c>
      <c r="G408" s="180">
        <f>ROUND(G407*G406/100,2)</f>
        <v>0</v>
      </c>
      <c r="H408" s="19">
        <f t="shared" si="47"/>
        <v>307</v>
      </c>
      <c r="K408" s="19">
        <f>H408</f>
        <v>307</v>
      </c>
      <c r="L408" s="31" t="s">
        <v>5</v>
      </c>
      <c r="M408" s="22">
        <f>H407</f>
        <v>306</v>
      </c>
      <c r="N408" s="66" t="s">
        <v>4</v>
      </c>
      <c r="O408" s="19">
        <f>H406</f>
        <v>305</v>
      </c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</row>
    <row r="409" spans="1:150" s="18" customFormat="1" ht="26.25" customHeight="1" x14ac:dyDescent="0.2">
      <c r="A409" s="87"/>
      <c r="B409" s="565" t="s">
        <v>121</v>
      </c>
      <c r="C409" s="617"/>
      <c r="D409" s="617"/>
      <c r="E409" s="617"/>
      <c r="F409" s="104" t="s">
        <v>33</v>
      </c>
      <c r="G409" s="180">
        <f>G406+G408</f>
        <v>0</v>
      </c>
      <c r="H409" s="19">
        <f t="shared" si="47"/>
        <v>308</v>
      </c>
      <c r="I409" s="87"/>
      <c r="J409" s="87"/>
      <c r="K409" s="19">
        <f>H409</f>
        <v>308</v>
      </c>
      <c r="L409" s="31" t="s">
        <v>5</v>
      </c>
      <c r="M409" s="22">
        <f>H406</f>
        <v>305</v>
      </c>
      <c r="N409" s="66" t="s">
        <v>3</v>
      </c>
      <c r="O409" s="19">
        <f>H408</f>
        <v>307</v>
      </c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</row>
    <row r="410" spans="1:150" ht="26.25" customHeight="1" x14ac:dyDescent="0.2">
      <c r="B410" s="36"/>
      <c r="C410" s="36"/>
      <c r="D410" s="32"/>
      <c r="E410" s="32"/>
      <c r="F410" s="32"/>
      <c r="G410" s="36"/>
      <c r="H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</row>
    <row r="411" spans="1:150" ht="26.25" customHeight="1" x14ac:dyDescent="0.2">
      <c r="B411" s="36"/>
      <c r="C411" s="36"/>
      <c r="D411" s="32"/>
      <c r="E411" s="32"/>
      <c r="F411" s="32"/>
      <c r="G411" s="36"/>
      <c r="H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</row>
    <row r="412" spans="1:150" ht="26.25" customHeight="1" x14ac:dyDescent="0.2">
      <c r="B412" s="34" t="s">
        <v>152</v>
      </c>
      <c r="C412" s="36"/>
      <c r="D412" s="32"/>
      <c r="E412" s="32"/>
      <c r="F412" s="32"/>
      <c r="G412" s="36"/>
      <c r="H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</row>
    <row r="413" spans="1:150" ht="26.25" customHeight="1" x14ac:dyDescent="0.2">
      <c r="B413" s="36"/>
      <c r="C413" s="36"/>
      <c r="D413" s="32"/>
      <c r="E413" s="32"/>
      <c r="F413" s="32"/>
      <c r="G413" s="36"/>
      <c r="H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</row>
    <row r="414" spans="1:150" s="18" customFormat="1" ht="26.25" customHeight="1" x14ac:dyDescent="0.2">
      <c r="A414" s="87"/>
      <c r="B414" s="565" t="s">
        <v>97</v>
      </c>
      <c r="C414" s="617"/>
      <c r="D414" s="617"/>
      <c r="E414" s="617"/>
      <c r="F414" s="104" t="s">
        <v>35</v>
      </c>
      <c r="G414" s="20" t="e">
        <f>G409/G393</f>
        <v>#DIV/0!</v>
      </c>
      <c r="H414" s="19">
        <f>H409+1</f>
        <v>309</v>
      </c>
      <c r="I414" s="87"/>
      <c r="J414" s="87"/>
      <c r="K414" s="19">
        <f>H414</f>
        <v>309</v>
      </c>
      <c r="L414" s="31" t="s">
        <v>5</v>
      </c>
      <c r="M414" s="19">
        <f>H409</f>
        <v>308</v>
      </c>
      <c r="N414" s="31" t="s">
        <v>6</v>
      </c>
      <c r="O414" s="19">
        <f>H393</f>
        <v>297</v>
      </c>
      <c r="P414" s="36"/>
      <c r="Q414" s="31"/>
      <c r="R414" s="31"/>
      <c r="S414" s="31"/>
      <c r="T414" s="31"/>
      <c r="U414" s="31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</row>
    <row r="415" spans="1:150" ht="26.25" customHeight="1" x14ac:dyDescent="0.2">
      <c r="B415" s="565" t="s">
        <v>241</v>
      </c>
      <c r="C415" s="617"/>
      <c r="D415" s="617"/>
      <c r="E415" s="617"/>
      <c r="F415" s="104" t="s">
        <v>36</v>
      </c>
      <c r="G415" s="23" t="e">
        <f>G109/G409</f>
        <v>#DIV/0!</v>
      </c>
      <c r="H415" s="19">
        <f t="shared" si="47"/>
        <v>310</v>
      </c>
      <c r="J415" s="95"/>
      <c r="K415" s="19">
        <f>H415</f>
        <v>310</v>
      </c>
      <c r="L415" s="31" t="s">
        <v>5</v>
      </c>
      <c r="M415" s="19">
        <f>H109</f>
        <v>68</v>
      </c>
      <c r="N415" s="31" t="s">
        <v>6</v>
      </c>
      <c r="O415" s="19">
        <f>M414</f>
        <v>308</v>
      </c>
      <c r="P415" s="32"/>
      <c r="Q415" s="31"/>
      <c r="R415" s="31"/>
      <c r="S415" s="31"/>
      <c r="T415" s="31"/>
      <c r="U415" s="31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</row>
    <row r="416" spans="1:150" s="36" customFormat="1" ht="26.25" customHeight="1" x14ac:dyDescent="0.2">
      <c r="A416" s="87"/>
      <c r="B416" s="32"/>
      <c r="C416" s="32"/>
      <c r="D416" s="32"/>
      <c r="E416" s="32"/>
      <c r="F416" s="32"/>
      <c r="G416" s="43"/>
      <c r="H416" s="46"/>
      <c r="I416" s="87"/>
      <c r="J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</row>
    <row r="417" spans="1:150" s="36" customFormat="1" ht="26.25" customHeight="1" x14ac:dyDescent="0.2">
      <c r="A417" s="87"/>
      <c r="B417" s="32"/>
      <c r="C417" s="32"/>
      <c r="D417" s="32"/>
      <c r="E417" s="32"/>
      <c r="F417" s="32"/>
      <c r="G417" s="43"/>
      <c r="H417" s="46"/>
      <c r="I417" s="87"/>
      <c r="J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</row>
    <row r="418" spans="1:150" s="36" customFormat="1" ht="26.25" customHeight="1" x14ac:dyDescent="0.2">
      <c r="A418" s="87"/>
      <c r="B418" s="34" t="s">
        <v>114</v>
      </c>
      <c r="C418" s="55"/>
      <c r="D418" s="43"/>
      <c r="E418" s="43"/>
      <c r="F418" s="43"/>
      <c r="G418" s="55"/>
      <c r="H418" s="56"/>
      <c r="I418" s="87"/>
      <c r="J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</row>
    <row r="419" spans="1:150" s="36" customFormat="1" ht="26.25" customHeight="1" x14ac:dyDescent="0.2">
      <c r="A419" s="87"/>
      <c r="B419" s="43"/>
      <c r="C419" s="43"/>
      <c r="D419" s="43"/>
      <c r="E419" s="43"/>
      <c r="F419" s="43"/>
      <c r="G419" s="43"/>
      <c r="H419" s="57"/>
      <c r="I419" s="87"/>
      <c r="J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</row>
    <row r="420" spans="1:150" s="36" customFormat="1" ht="26.25" customHeight="1" x14ac:dyDescent="0.2">
      <c r="A420" s="87"/>
      <c r="B420" s="34" t="s">
        <v>153</v>
      </c>
      <c r="C420" s="43"/>
      <c r="D420" s="43"/>
      <c r="E420" s="43"/>
      <c r="F420" s="43"/>
      <c r="G420" s="43"/>
      <c r="H420" s="57"/>
      <c r="I420" s="87"/>
      <c r="J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</row>
    <row r="421" spans="1:150" s="36" customFormat="1" ht="26.25" customHeight="1" x14ac:dyDescent="0.2">
      <c r="A421" s="87"/>
      <c r="B421" s="43"/>
      <c r="C421" s="43"/>
      <c r="D421" s="43"/>
      <c r="E421" s="43"/>
      <c r="F421" s="43"/>
      <c r="G421" s="43"/>
      <c r="H421" s="57"/>
      <c r="I421" s="87"/>
      <c r="J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</row>
    <row r="422" spans="1:150" s="36" customFormat="1" ht="26.25" customHeight="1" x14ac:dyDescent="0.2">
      <c r="A422" s="87"/>
      <c r="B422" s="590" t="s">
        <v>343</v>
      </c>
      <c r="C422" s="590" t="s">
        <v>345</v>
      </c>
      <c r="D422" s="585" t="s">
        <v>173</v>
      </c>
      <c r="E422" s="618"/>
      <c r="F422" s="104" t="s">
        <v>74</v>
      </c>
      <c r="G422" s="194">
        <f>Coeficientes!$F25</f>
        <v>0</v>
      </c>
      <c r="H422" s="19">
        <f>H415+1</f>
        <v>311</v>
      </c>
      <c r="I422" s="87"/>
      <c r="J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</row>
    <row r="423" spans="1:150" ht="26.25" customHeight="1" x14ac:dyDescent="0.2">
      <c r="B423" s="591"/>
      <c r="C423" s="591"/>
      <c r="D423" s="585" t="s">
        <v>15</v>
      </c>
      <c r="E423" s="618"/>
      <c r="F423" s="104" t="s">
        <v>74</v>
      </c>
      <c r="G423" s="194">
        <f>Coeficientes!$F26</f>
        <v>0</v>
      </c>
      <c r="H423" s="19">
        <f t="shared" ref="H423:H463" si="49">H422+1</f>
        <v>312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36"/>
      <c r="AH423" s="36"/>
      <c r="AI423" s="36"/>
      <c r="AJ423" s="36"/>
      <c r="AL423" s="15"/>
      <c r="AM423" s="15"/>
      <c r="AN423" s="15"/>
      <c r="AO423" s="15"/>
      <c r="AP423" s="15"/>
      <c r="AQ423" s="15"/>
      <c r="AR423" s="15"/>
    </row>
    <row r="424" spans="1:150" ht="26.25" customHeight="1" x14ac:dyDescent="0.2">
      <c r="B424" s="591"/>
      <c r="C424" s="591"/>
      <c r="D424" s="585" t="s">
        <v>16</v>
      </c>
      <c r="E424" s="618"/>
      <c r="F424" s="104" t="s">
        <v>74</v>
      </c>
      <c r="G424" s="194">
        <f>Coeficientes!$F27</f>
        <v>0</v>
      </c>
      <c r="H424" s="19">
        <f t="shared" si="49"/>
        <v>313</v>
      </c>
      <c r="I424" s="95"/>
      <c r="J424" s="95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95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36"/>
      <c r="AH424" s="36"/>
      <c r="AI424" s="36"/>
      <c r="AJ424" s="36"/>
      <c r="AL424" s="15"/>
      <c r="AM424" s="15"/>
      <c r="AN424" s="15"/>
      <c r="AO424" s="15"/>
      <c r="AP424" s="15"/>
      <c r="AQ424" s="15"/>
      <c r="AR424" s="15"/>
    </row>
    <row r="425" spans="1:150" s="6" customFormat="1" ht="26.25" customHeight="1" x14ac:dyDescent="0.2">
      <c r="A425" s="95"/>
      <c r="B425" s="591"/>
      <c r="C425" s="591"/>
      <c r="D425" s="585" t="s">
        <v>17</v>
      </c>
      <c r="E425" s="618"/>
      <c r="F425" s="104" t="s">
        <v>74</v>
      </c>
      <c r="G425" s="194">
        <f>Coeficientes!$F28</f>
        <v>0</v>
      </c>
      <c r="H425" s="19">
        <f t="shared" si="49"/>
        <v>314</v>
      </c>
      <c r="I425" s="87"/>
      <c r="J425" s="87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87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87"/>
      <c r="AG425" s="36"/>
      <c r="AH425" s="36"/>
      <c r="AI425" s="36"/>
      <c r="AJ425" s="36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</row>
    <row r="426" spans="1:150" s="6" customFormat="1" ht="26.25" customHeight="1" x14ac:dyDescent="0.2">
      <c r="A426" s="95"/>
      <c r="B426" s="591"/>
      <c r="C426" s="592"/>
      <c r="D426" s="588" t="s">
        <v>439</v>
      </c>
      <c r="E426" s="589"/>
      <c r="F426" s="104" t="s">
        <v>74</v>
      </c>
      <c r="G426" s="194">
        <f>Coeficientes!$F29</f>
        <v>0</v>
      </c>
      <c r="H426" s="19">
        <f t="shared" si="49"/>
        <v>315</v>
      </c>
      <c r="I426" s="87"/>
      <c r="J426" s="87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87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87"/>
      <c r="AG426" s="36"/>
      <c r="AH426" s="36"/>
      <c r="AI426" s="36"/>
      <c r="AJ426" s="36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</row>
    <row r="427" spans="1:150" ht="26.25" customHeight="1" x14ac:dyDescent="0.2">
      <c r="B427" s="591"/>
      <c r="C427" s="590" t="s">
        <v>329</v>
      </c>
      <c r="D427" s="585" t="s">
        <v>173</v>
      </c>
      <c r="E427" s="618"/>
      <c r="F427" s="104" t="s">
        <v>74</v>
      </c>
      <c r="G427" s="194">
        <f>Coeficientes!$F30</f>
        <v>0</v>
      </c>
      <c r="H427" s="19">
        <f t="shared" si="49"/>
        <v>316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36"/>
      <c r="AH427" s="36"/>
      <c r="AI427" s="36"/>
      <c r="AJ427" s="36"/>
      <c r="AL427" s="15"/>
      <c r="AM427" s="15"/>
      <c r="AN427" s="15"/>
      <c r="AO427" s="15"/>
      <c r="AP427" s="15"/>
      <c r="AQ427" s="15"/>
      <c r="AR427" s="15"/>
    </row>
    <row r="428" spans="1:150" ht="26.25" customHeight="1" x14ac:dyDescent="0.2">
      <c r="B428" s="591"/>
      <c r="C428" s="591"/>
      <c r="D428" s="585" t="s">
        <v>15</v>
      </c>
      <c r="E428" s="618"/>
      <c r="F428" s="104" t="s">
        <v>74</v>
      </c>
      <c r="G428" s="194">
        <f>Coeficientes!$F31</f>
        <v>0</v>
      </c>
      <c r="H428" s="19">
        <f t="shared" si="49"/>
        <v>317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36"/>
      <c r="AH428" s="36"/>
      <c r="AI428" s="36"/>
      <c r="AJ428" s="36"/>
      <c r="AL428" s="15"/>
      <c r="AM428" s="15"/>
      <c r="AN428" s="15"/>
      <c r="AO428" s="15"/>
      <c r="AP428" s="15"/>
      <c r="AQ428" s="15"/>
      <c r="AR428" s="15"/>
    </row>
    <row r="429" spans="1:150" ht="26.25" customHeight="1" x14ac:dyDescent="0.2">
      <c r="B429" s="591"/>
      <c r="C429" s="591"/>
      <c r="D429" s="585" t="s">
        <v>16</v>
      </c>
      <c r="E429" s="618"/>
      <c r="F429" s="104" t="s">
        <v>74</v>
      </c>
      <c r="G429" s="194">
        <f>Coeficientes!$F32</f>
        <v>0</v>
      </c>
      <c r="H429" s="19">
        <f t="shared" si="49"/>
        <v>318</v>
      </c>
      <c r="I429" s="95"/>
      <c r="J429" s="95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95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36"/>
      <c r="AH429" s="36"/>
      <c r="AI429" s="36"/>
      <c r="AJ429" s="36"/>
      <c r="AL429" s="15"/>
      <c r="AM429" s="15"/>
      <c r="AN429" s="15"/>
      <c r="AO429" s="15"/>
      <c r="AP429" s="15"/>
      <c r="AQ429" s="15"/>
      <c r="AR429" s="15"/>
    </row>
    <row r="430" spans="1:150" s="6" customFormat="1" ht="26.25" customHeight="1" x14ac:dyDescent="0.2">
      <c r="A430" s="95"/>
      <c r="B430" s="591"/>
      <c r="C430" s="591"/>
      <c r="D430" s="585" t="s">
        <v>17</v>
      </c>
      <c r="E430" s="618"/>
      <c r="F430" s="104" t="s">
        <v>74</v>
      </c>
      <c r="G430" s="194">
        <f>Coeficientes!$F33</f>
        <v>0</v>
      </c>
      <c r="H430" s="19">
        <f t="shared" si="49"/>
        <v>319</v>
      </c>
      <c r="I430" s="87"/>
      <c r="J430" s="87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87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87"/>
      <c r="AG430" s="36"/>
      <c r="AH430" s="36"/>
      <c r="AI430" s="36"/>
      <c r="AJ430" s="36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</row>
    <row r="431" spans="1:150" s="6" customFormat="1" ht="26.25" customHeight="1" x14ac:dyDescent="0.2">
      <c r="A431" s="95"/>
      <c r="B431" s="592"/>
      <c r="C431" s="592"/>
      <c r="D431" s="588" t="s">
        <v>439</v>
      </c>
      <c r="E431" s="589"/>
      <c r="F431" s="104" t="s">
        <v>74</v>
      </c>
      <c r="G431" s="194">
        <f>Coeficientes!$F34</f>
        <v>0</v>
      </c>
      <c r="H431" s="19">
        <f t="shared" si="49"/>
        <v>320</v>
      </c>
      <c r="I431" s="87"/>
      <c r="J431" s="87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87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87"/>
      <c r="AG431" s="36"/>
      <c r="AH431" s="36"/>
      <c r="AI431" s="36"/>
      <c r="AJ431" s="36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</row>
    <row r="432" spans="1:150" ht="26.25" customHeight="1" x14ac:dyDescent="0.2">
      <c r="B432" s="590" t="s">
        <v>344</v>
      </c>
      <c r="C432" s="590" t="s">
        <v>345</v>
      </c>
      <c r="D432" s="585" t="s">
        <v>173</v>
      </c>
      <c r="E432" s="618"/>
      <c r="F432" s="104" t="s">
        <v>27</v>
      </c>
      <c r="G432" s="195">
        <f>IF(G422=0,0,G422*G$24)</f>
        <v>0</v>
      </c>
      <c r="H432" s="19">
        <f t="shared" si="49"/>
        <v>321</v>
      </c>
      <c r="K432" s="19">
        <f t="shared" ref="K432:K440" si="50">H432</f>
        <v>321</v>
      </c>
      <c r="L432" s="31" t="s">
        <v>5</v>
      </c>
      <c r="M432" s="154">
        <f t="shared" ref="M432:M441" si="51">$H$24</f>
        <v>1</v>
      </c>
      <c r="N432" s="31" t="s">
        <v>4</v>
      </c>
      <c r="O432" s="19">
        <f t="shared" ref="O432:O441" si="52">H422</f>
        <v>311</v>
      </c>
      <c r="P432" s="36"/>
      <c r="Q432" s="36"/>
      <c r="R432" s="36"/>
      <c r="S432" s="36"/>
      <c r="T432" s="36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36"/>
      <c r="AH432" s="36"/>
      <c r="AI432" s="36"/>
      <c r="AJ432" s="36"/>
      <c r="AL432" s="15"/>
      <c r="AM432" s="15"/>
      <c r="AN432" s="15"/>
      <c r="AO432" s="15"/>
      <c r="AP432" s="15"/>
      <c r="AQ432" s="15"/>
      <c r="AR432" s="15"/>
    </row>
    <row r="433" spans="1:150" ht="26.25" customHeight="1" x14ac:dyDescent="0.2">
      <c r="B433" s="591"/>
      <c r="C433" s="591"/>
      <c r="D433" s="585" t="s">
        <v>15</v>
      </c>
      <c r="E433" s="618"/>
      <c r="F433" s="104" t="s">
        <v>27</v>
      </c>
      <c r="G433" s="195">
        <f>IF(G423=0,0,G423*G$24)</f>
        <v>0</v>
      </c>
      <c r="H433" s="19">
        <f t="shared" si="49"/>
        <v>322</v>
      </c>
      <c r="K433" s="19">
        <f t="shared" si="50"/>
        <v>322</v>
      </c>
      <c r="L433" s="31" t="s">
        <v>5</v>
      </c>
      <c r="M433" s="19">
        <f t="shared" si="51"/>
        <v>1</v>
      </c>
      <c r="N433" s="31" t="s">
        <v>4</v>
      </c>
      <c r="O433" s="19">
        <f t="shared" si="52"/>
        <v>312</v>
      </c>
      <c r="P433" s="36"/>
      <c r="Q433" s="36"/>
      <c r="R433" s="36"/>
      <c r="S433" s="36"/>
      <c r="T433" s="36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36"/>
      <c r="AH433" s="36"/>
      <c r="AI433" s="36"/>
      <c r="AJ433" s="36"/>
      <c r="AL433" s="15"/>
      <c r="AM433" s="15"/>
      <c r="AN433" s="15"/>
      <c r="AO433" s="15"/>
      <c r="AP433" s="15"/>
      <c r="AQ433" s="15"/>
      <c r="AR433" s="15"/>
    </row>
    <row r="434" spans="1:150" ht="26.25" customHeight="1" x14ac:dyDescent="0.2">
      <c r="B434" s="591"/>
      <c r="C434" s="591"/>
      <c r="D434" s="585" t="s">
        <v>16</v>
      </c>
      <c r="E434" s="618"/>
      <c r="F434" s="104" t="s">
        <v>27</v>
      </c>
      <c r="G434" s="195">
        <f>IF(G424=0,0,G424*G$24)</f>
        <v>0</v>
      </c>
      <c r="H434" s="19">
        <f t="shared" si="49"/>
        <v>323</v>
      </c>
      <c r="I434" s="95"/>
      <c r="J434" s="95"/>
      <c r="K434" s="19">
        <f t="shared" si="50"/>
        <v>323</v>
      </c>
      <c r="L434" s="31" t="s">
        <v>5</v>
      </c>
      <c r="M434" s="19">
        <f t="shared" si="51"/>
        <v>1</v>
      </c>
      <c r="N434" s="31" t="s">
        <v>4</v>
      </c>
      <c r="O434" s="19">
        <f t="shared" si="52"/>
        <v>313</v>
      </c>
      <c r="P434" s="36"/>
      <c r="Q434" s="36"/>
      <c r="R434" s="36"/>
      <c r="S434" s="36"/>
      <c r="T434" s="36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36"/>
      <c r="AH434" s="36"/>
      <c r="AI434" s="36"/>
      <c r="AJ434" s="36"/>
      <c r="AL434" s="15"/>
      <c r="AM434" s="15"/>
      <c r="AN434" s="15"/>
      <c r="AO434" s="15"/>
      <c r="AP434" s="15"/>
      <c r="AQ434" s="15"/>
      <c r="AR434" s="15"/>
    </row>
    <row r="435" spans="1:150" s="6" customFormat="1" ht="26.25" customHeight="1" x14ac:dyDescent="0.2">
      <c r="A435" s="95"/>
      <c r="B435" s="591"/>
      <c r="C435" s="591"/>
      <c r="D435" s="585" t="s">
        <v>17</v>
      </c>
      <c r="E435" s="618"/>
      <c r="F435" s="104" t="s">
        <v>27</v>
      </c>
      <c r="G435" s="195">
        <f t="shared" ref="G435:G441" si="53">IF(G425=0,0,G425*G$24)</f>
        <v>0</v>
      </c>
      <c r="H435" s="19">
        <f t="shared" si="49"/>
        <v>324</v>
      </c>
      <c r="I435" s="87"/>
      <c r="J435" s="87"/>
      <c r="K435" s="19">
        <f t="shared" si="50"/>
        <v>324</v>
      </c>
      <c r="L435" s="31" t="s">
        <v>5</v>
      </c>
      <c r="M435" s="19">
        <f t="shared" si="51"/>
        <v>1</v>
      </c>
      <c r="N435" s="31" t="s">
        <v>4</v>
      </c>
      <c r="O435" s="19">
        <f t="shared" si="52"/>
        <v>314</v>
      </c>
      <c r="P435" s="36"/>
      <c r="Q435" s="36"/>
      <c r="R435" s="36"/>
      <c r="S435" s="36"/>
      <c r="T435" s="36"/>
      <c r="U435" s="87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87"/>
      <c r="AG435" s="36"/>
      <c r="AH435" s="36"/>
      <c r="AI435" s="36"/>
      <c r="AJ435" s="36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</row>
    <row r="436" spans="1:150" s="6" customFormat="1" ht="26.25" customHeight="1" x14ac:dyDescent="0.2">
      <c r="A436" s="95"/>
      <c r="B436" s="591"/>
      <c r="C436" s="592"/>
      <c r="D436" s="588" t="s">
        <v>439</v>
      </c>
      <c r="E436" s="589"/>
      <c r="F436" s="104" t="s">
        <v>27</v>
      </c>
      <c r="G436" s="195">
        <f t="shared" si="53"/>
        <v>0</v>
      </c>
      <c r="H436" s="19">
        <f t="shared" si="49"/>
        <v>325</v>
      </c>
      <c r="I436" s="87"/>
      <c r="J436" s="87"/>
      <c r="K436" s="19">
        <f t="shared" ref="K436" si="54">H436</f>
        <v>325</v>
      </c>
      <c r="L436" s="31" t="s">
        <v>5</v>
      </c>
      <c r="M436" s="19">
        <f t="shared" si="51"/>
        <v>1</v>
      </c>
      <c r="N436" s="31" t="s">
        <v>4</v>
      </c>
      <c r="O436" s="19">
        <f t="shared" si="52"/>
        <v>315</v>
      </c>
      <c r="P436" s="36"/>
      <c r="Q436" s="36"/>
      <c r="R436" s="36"/>
      <c r="S436" s="36"/>
      <c r="T436" s="36"/>
      <c r="U436" s="87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87"/>
      <c r="AG436" s="36"/>
      <c r="AH436" s="36"/>
      <c r="AI436" s="36"/>
      <c r="AJ436" s="36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</row>
    <row r="437" spans="1:150" ht="26.25" customHeight="1" x14ac:dyDescent="0.2">
      <c r="B437" s="591"/>
      <c r="C437" s="590" t="s">
        <v>329</v>
      </c>
      <c r="D437" s="585" t="s">
        <v>173</v>
      </c>
      <c r="E437" s="618"/>
      <c r="F437" s="104" t="s">
        <v>27</v>
      </c>
      <c r="G437" s="188">
        <f>IF(G427=0,0,G427*G$24)</f>
        <v>0</v>
      </c>
      <c r="H437" s="19">
        <f t="shared" si="49"/>
        <v>326</v>
      </c>
      <c r="K437" s="19">
        <f t="shared" si="50"/>
        <v>326</v>
      </c>
      <c r="L437" s="31" t="s">
        <v>5</v>
      </c>
      <c r="M437" s="19">
        <f t="shared" si="51"/>
        <v>1</v>
      </c>
      <c r="N437" s="31" t="s">
        <v>4</v>
      </c>
      <c r="O437" s="19">
        <f t="shared" si="52"/>
        <v>316</v>
      </c>
      <c r="P437" s="36"/>
      <c r="Q437" s="36"/>
      <c r="R437" s="36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36"/>
      <c r="AH437" s="36"/>
      <c r="AI437" s="36"/>
      <c r="AJ437" s="36"/>
      <c r="AL437" s="15"/>
      <c r="AM437" s="15"/>
    </row>
    <row r="438" spans="1:150" ht="26.25" customHeight="1" x14ac:dyDescent="0.2">
      <c r="B438" s="591"/>
      <c r="C438" s="591"/>
      <c r="D438" s="585" t="s">
        <v>15</v>
      </c>
      <c r="E438" s="618"/>
      <c r="F438" s="104" t="s">
        <v>27</v>
      </c>
      <c r="G438" s="188">
        <f t="shared" si="53"/>
        <v>0</v>
      </c>
      <c r="H438" s="19">
        <f t="shared" si="49"/>
        <v>327</v>
      </c>
      <c r="K438" s="19">
        <f t="shared" si="50"/>
        <v>327</v>
      </c>
      <c r="L438" s="31" t="s">
        <v>5</v>
      </c>
      <c r="M438" s="19">
        <f t="shared" si="51"/>
        <v>1</v>
      </c>
      <c r="N438" s="31" t="s">
        <v>4</v>
      </c>
      <c r="O438" s="19">
        <f t="shared" si="52"/>
        <v>317</v>
      </c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</row>
    <row r="439" spans="1:150" s="6" customFormat="1" ht="26.25" customHeight="1" x14ac:dyDescent="0.2">
      <c r="A439" s="95"/>
      <c r="B439" s="591"/>
      <c r="C439" s="591"/>
      <c r="D439" s="585" t="s">
        <v>16</v>
      </c>
      <c r="E439" s="618"/>
      <c r="F439" s="104" t="s">
        <v>27</v>
      </c>
      <c r="G439" s="188">
        <f t="shared" si="53"/>
        <v>0</v>
      </c>
      <c r="H439" s="19">
        <f t="shared" si="49"/>
        <v>328</v>
      </c>
      <c r="I439" s="95"/>
      <c r="J439" s="95"/>
      <c r="K439" s="19">
        <f t="shared" si="50"/>
        <v>328</v>
      </c>
      <c r="L439" s="31" t="s">
        <v>5</v>
      </c>
      <c r="M439" s="19">
        <f t="shared" si="51"/>
        <v>1</v>
      </c>
      <c r="N439" s="31" t="s">
        <v>4</v>
      </c>
      <c r="O439" s="19">
        <f t="shared" si="52"/>
        <v>318</v>
      </c>
      <c r="P439" s="36"/>
      <c r="Q439" s="36"/>
      <c r="R439" s="36"/>
      <c r="S439" s="36"/>
      <c r="T439" s="36"/>
      <c r="U439" s="36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36"/>
      <c r="AG439" s="36"/>
      <c r="AH439" s="36"/>
      <c r="AI439" s="36"/>
      <c r="AJ439" s="36"/>
      <c r="AK439" s="41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</row>
    <row r="440" spans="1:150" ht="26.25" customHeight="1" x14ac:dyDescent="0.2">
      <c r="B440" s="591"/>
      <c r="C440" s="591"/>
      <c r="D440" s="585" t="s">
        <v>17</v>
      </c>
      <c r="E440" s="618"/>
      <c r="F440" s="104" t="s">
        <v>27</v>
      </c>
      <c r="G440" s="188">
        <f t="shared" si="53"/>
        <v>0</v>
      </c>
      <c r="H440" s="19">
        <f t="shared" si="49"/>
        <v>329</v>
      </c>
      <c r="K440" s="19">
        <f t="shared" si="50"/>
        <v>329</v>
      </c>
      <c r="L440" s="31" t="s">
        <v>5</v>
      </c>
      <c r="M440" s="19">
        <f t="shared" si="51"/>
        <v>1</v>
      </c>
      <c r="N440" s="31" t="s">
        <v>4</v>
      </c>
      <c r="O440" s="19">
        <f t="shared" si="52"/>
        <v>319</v>
      </c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</row>
    <row r="441" spans="1:150" ht="26.25" customHeight="1" x14ac:dyDescent="0.2">
      <c r="B441" s="592"/>
      <c r="C441" s="592"/>
      <c r="D441" s="588" t="s">
        <v>439</v>
      </c>
      <c r="E441" s="589"/>
      <c r="F441" s="104" t="s">
        <v>27</v>
      </c>
      <c r="G441" s="188">
        <f t="shared" si="53"/>
        <v>0</v>
      </c>
      <c r="H441" s="19">
        <f t="shared" si="49"/>
        <v>330</v>
      </c>
      <c r="K441" s="19">
        <f t="shared" ref="K441" si="55">H441</f>
        <v>330</v>
      </c>
      <c r="L441" s="31" t="s">
        <v>5</v>
      </c>
      <c r="M441" s="19">
        <f t="shared" si="51"/>
        <v>1</v>
      </c>
      <c r="N441" s="31" t="s">
        <v>4</v>
      </c>
      <c r="O441" s="19">
        <f t="shared" si="52"/>
        <v>320</v>
      </c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</row>
    <row r="442" spans="1:150" ht="26.25" customHeight="1" x14ac:dyDescent="0.2">
      <c r="B442" s="590" t="s">
        <v>185</v>
      </c>
      <c r="C442" s="590" t="s">
        <v>345</v>
      </c>
      <c r="D442" s="585" t="s">
        <v>173</v>
      </c>
      <c r="E442" s="618"/>
      <c r="F442" s="104" t="s">
        <v>34</v>
      </c>
      <c r="G442" s="196">
        <f>Insumos!G59</f>
        <v>0</v>
      </c>
      <c r="H442" s="19">
        <f t="shared" si="49"/>
        <v>331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</row>
    <row r="443" spans="1:150" ht="26.25" customHeight="1" x14ac:dyDescent="0.2">
      <c r="B443" s="591"/>
      <c r="C443" s="591"/>
      <c r="D443" s="585" t="s">
        <v>15</v>
      </c>
      <c r="E443" s="618"/>
      <c r="F443" s="104" t="s">
        <v>34</v>
      </c>
      <c r="G443" s="196">
        <f>Insumos!G60</f>
        <v>0</v>
      </c>
      <c r="H443" s="19">
        <f t="shared" si="49"/>
        <v>332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</row>
    <row r="444" spans="1:150" ht="26.25" customHeight="1" x14ac:dyDescent="0.2">
      <c r="B444" s="591"/>
      <c r="C444" s="591"/>
      <c r="D444" s="585" t="s">
        <v>16</v>
      </c>
      <c r="E444" s="618"/>
      <c r="F444" s="104" t="s">
        <v>34</v>
      </c>
      <c r="G444" s="196">
        <f>Insumos!G61</f>
        <v>0</v>
      </c>
      <c r="H444" s="19">
        <f t="shared" si="49"/>
        <v>333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</row>
    <row r="445" spans="1:150" ht="26.25" customHeight="1" x14ac:dyDescent="0.2">
      <c r="B445" s="591"/>
      <c r="C445" s="591"/>
      <c r="D445" s="585" t="s">
        <v>17</v>
      </c>
      <c r="E445" s="618"/>
      <c r="F445" s="104" t="s">
        <v>34</v>
      </c>
      <c r="G445" s="196">
        <f>Insumos!G62</f>
        <v>0</v>
      </c>
      <c r="H445" s="19">
        <f t="shared" si="49"/>
        <v>334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</row>
    <row r="446" spans="1:150" ht="26.25" customHeight="1" x14ac:dyDescent="0.2">
      <c r="B446" s="591"/>
      <c r="C446" s="592"/>
      <c r="D446" s="588" t="s">
        <v>439</v>
      </c>
      <c r="E446" s="589"/>
      <c r="F446" s="104" t="s">
        <v>34</v>
      </c>
      <c r="G446" s="196">
        <f>Insumos!G63</f>
        <v>0</v>
      </c>
      <c r="H446" s="19">
        <f t="shared" si="49"/>
        <v>335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</row>
    <row r="447" spans="1:150" ht="26.25" customHeight="1" x14ac:dyDescent="0.2">
      <c r="B447" s="591"/>
      <c r="C447" s="590" t="s">
        <v>329</v>
      </c>
      <c r="D447" s="585" t="s">
        <v>173</v>
      </c>
      <c r="E447" s="618"/>
      <c r="F447" s="104" t="s">
        <v>34</v>
      </c>
      <c r="G447" s="196">
        <f>Insumos!G81</f>
        <v>0</v>
      </c>
      <c r="H447" s="19">
        <f t="shared" si="49"/>
        <v>336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</row>
    <row r="448" spans="1:150" ht="26.25" customHeight="1" x14ac:dyDescent="0.2">
      <c r="B448" s="591"/>
      <c r="C448" s="591"/>
      <c r="D448" s="585" t="s">
        <v>15</v>
      </c>
      <c r="E448" s="618"/>
      <c r="F448" s="104" t="s">
        <v>34</v>
      </c>
      <c r="G448" s="196">
        <f>Insumos!G82</f>
        <v>0</v>
      </c>
      <c r="H448" s="19">
        <f t="shared" si="49"/>
        <v>337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150" ht="26.25" customHeight="1" x14ac:dyDescent="0.2">
      <c r="B449" s="591"/>
      <c r="C449" s="591"/>
      <c r="D449" s="585" t="s">
        <v>16</v>
      </c>
      <c r="E449" s="618"/>
      <c r="F449" s="104" t="s">
        <v>34</v>
      </c>
      <c r="G449" s="196">
        <f>Insumos!G83</f>
        <v>0</v>
      </c>
      <c r="H449" s="19">
        <f t="shared" si="49"/>
        <v>338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</row>
    <row r="450" spans="1:150" ht="26.25" customHeight="1" x14ac:dyDescent="0.2">
      <c r="B450" s="591"/>
      <c r="C450" s="591"/>
      <c r="D450" s="585" t="s">
        <v>17</v>
      </c>
      <c r="E450" s="618"/>
      <c r="F450" s="104" t="s">
        <v>34</v>
      </c>
      <c r="G450" s="196">
        <f>Insumos!G84</f>
        <v>0</v>
      </c>
      <c r="H450" s="19">
        <f t="shared" si="49"/>
        <v>339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150" ht="26.25" customHeight="1" x14ac:dyDescent="0.2">
      <c r="B451" s="592"/>
      <c r="C451" s="592"/>
      <c r="D451" s="588" t="s">
        <v>439</v>
      </c>
      <c r="E451" s="589"/>
      <c r="F451" s="104" t="s">
        <v>34</v>
      </c>
      <c r="G451" s="196">
        <f>Insumos!G85</f>
        <v>0</v>
      </c>
      <c r="H451" s="19">
        <f t="shared" si="49"/>
        <v>340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</row>
    <row r="452" spans="1:150" ht="26.25" customHeight="1" x14ac:dyDescent="0.2">
      <c r="B452" s="585" t="s">
        <v>346</v>
      </c>
      <c r="C452" s="590" t="s">
        <v>345</v>
      </c>
      <c r="D452" s="585" t="s">
        <v>173</v>
      </c>
      <c r="E452" s="618"/>
      <c r="F452" s="104" t="s">
        <v>155</v>
      </c>
      <c r="G452" s="188">
        <f>G432*G442</f>
        <v>0</v>
      </c>
      <c r="H452" s="19">
        <f t="shared" si="49"/>
        <v>341</v>
      </c>
      <c r="K452" s="19">
        <f t="shared" ref="K452:K462" si="56">H452</f>
        <v>341</v>
      </c>
      <c r="L452" s="31" t="s">
        <v>5</v>
      </c>
      <c r="M452" s="19">
        <f t="shared" ref="M452:M461" si="57">H422</f>
        <v>311</v>
      </c>
      <c r="N452" s="66" t="s">
        <v>4</v>
      </c>
      <c r="O452" s="19">
        <f t="shared" ref="O452:O461" si="58">H432</f>
        <v>321</v>
      </c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</row>
    <row r="453" spans="1:150" ht="26.25" customHeight="1" x14ac:dyDescent="0.2">
      <c r="B453" s="585"/>
      <c r="C453" s="591"/>
      <c r="D453" s="585" t="s">
        <v>15</v>
      </c>
      <c r="E453" s="618"/>
      <c r="F453" s="104" t="s">
        <v>155</v>
      </c>
      <c r="G453" s="188">
        <f t="shared" ref="G453:G461" si="59">G433*G443</f>
        <v>0</v>
      </c>
      <c r="H453" s="19">
        <f t="shared" si="49"/>
        <v>342</v>
      </c>
      <c r="K453" s="19">
        <f t="shared" si="56"/>
        <v>342</v>
      </c>
      <c r="L453" s="31" t="s">
        <v>5</v>
      </c>
      <c r="M453" s="19">
        <f t="shared" si="57"/>
        <v>312</v>
      </c>
      <c r="N453" s="66" t="s">
        <v>4</v>
      </c>
      <c r="O453" s="19">
        <f t="shared" si="58"/>
        <v>322</v>
      </c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</row>
    <row r="454" spans="1:150" ht="26.25" customHeight="1" x14ac:dyDescent="0.2">
      <c r="B454" s="585"/>
      <c r="C454" s="591"/>
      <c r="D454" s="585" t="s">
        <v>16</v>
      </c>
      <c r="E454" s="618"/>
      <c r="F454" s="104" t="s">
        <v>155</v>
      </c>
      <c r="G454" s="188">
        <f>G434*G444</f>
        <v>0</v>
      </c>
      <c r="H454" s="19">
        <f t="shared" si="49"/>
        <v>343</v>
      </c>
      <c r="J454" s="132"/>
      <c r="K454" s="19">
        <f t="shared" si="56"/>
        <v>343</v>
      </c>
      <c r="L454" s="31" t="s">
        <v>5</v>
      </c>
      <c r="M454" s="19">
        <f t="shared" si="57"/>
        <v>313</v>
      </c>
      <c r="N454" s="66" t="s">
        <v>4</v>
      </c>
      <c r="O454" s="19">
        <f t="shared" si="58"/>
        <v>323</v>
      </c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</row>
    <row r="455" spans="1:150" ht="26.25" customHeight="1" x14ac:dyDescent="0.2">
      <c r="B455" s="585"/>
      <c r="C455" s="591"/>
      <c r="D455" s="585" t="s">
        <v>17</v>
      </c>
      <c r="E455" s="618"/>
      <c r="F455" s="104" t="s">
        <v>155</v>
      </c>
      <c r="G455" s="188">
        <f t="shared" si="59"/>
        <v>0</v>
      </c>
      <c r="H455" s="19">
        <f t="shared" si="49"/>
        <v>344</v>
      </c>
      <c r="K455" s="19">
        <f t="shared" si="56"/>
        <v>344</v>
      </c>
      <c r="L455" s="31" t="s">
        <v>5</v>
      </c>
      <c r="M455" s="19">
        <f t="shared" si="57"/>
        <v>314</v>
      </c>
      <c r="N455" s="66" t="s">
        <v>4</v>
      </c>
      <c r="O455" s="19">
        <f t="shared" si="58"/>
        <v>324</v>
      </c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</row>
    <row r="456" spans="1:150" ht="26.25" customHeight="1" x14ac:dyDescent="0.2">
      <c r="B456" s="585"/>
      <c r="C456" s="592"/>
      <c r="D456" s="588" t="s">
        <v>439</v>
      </c>
      <c r="E456" s="589"/>
      <c r="F456" s="104" t="s">
        <v>155</v>
      </c>
      <c r="G456" s="188">
        <f t="shared" si="59"/>
        <v>0</v>
      </c>
      <c r="H456" s="19">
        <f t="shared" si="49"/>
        <v>345</v>
      </c>
      <c r="K456" s="19">
        <f t="shared" ref="K456" si="60">H456</f>
        <v>345</v>
      </c>
      <c r="L456" s="31" t="s">
        <v>5</v>
      </c>
      <c r="M456" s="19">
        <f t="shared" si="57"/>
        <v>315</v>
      </c>
      <c r="N456" s="66" t="s">
        <v>4</v>
      </c>
      <c r="O456" s="19">
        <f t="shared" si="58"/>
        <v>325</v>
      </c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</row>
    <row r="457" spans="1:150" s="6" customFormat="1" ht="26.25" customHeight="1" x14ac:dyDescent="0.2">
      <c r="A457" s="95"/>
      <c r="B457" s="585"/>
      <c r="C457" s="590" t="s">
        <v>329</v>
      </c>
      <c r="D457" s="585" t="s">
        <v>173</v>
      </c>
      <c r="E457" s="618"/>
      <c r="F457" s="104" t="s">
        <v>155</v>
      </c>
      <c r="G457" s="188">
        <f t="shared" si="59"/>
        <v>0</v>
      </c>
      <c r="H457" s="19">
        <f t="shared" si="49"/>
        <v>346</v>
      </c>
      <c r="I457" s="95"/>
      <c r="J457" s="95"/>
      <c r="K457" s="19">
        <f t="shared" si="56"/>
        <v>346</v>
      </c>
      <c r="L457" s="31" t="s">
        <v>5</v>
      </c>
      <c r="M457" s="19">
        <f t="shared" si="57"/>
        <v>316</v>
      </c>
      <c r="N457" s="66" t="s">
        <v>4</v>
      </c>
      <c r="O457" s="19">
        <f t="shared" si="58"/>
        <v>326</v>
      </c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36"/>
      <c r="AG457" s="36"/>
      <c r="AH457" s="36"/>
      <c r="AI457" s="36"/>
      <c r="AJ457" s="36"/>
      <c r="AK457" s="41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</row>
    <row r="458" spans="1:150" ht="26.25" customHeight="1" x14ac:dyDescent="0.2">
      <c r="B458" s="585"/>
      <c r="C458" s="591"/>
      <c r="D458" s="585" t="s">
        <v>15</v>
      </c>
      <c r="E458" s="618"/>
      <c r="F458" s="104" t="s">
        <v>155</v>
      </c>
      <c r="G458" s="188">
        <f t="shared" si="59"/>
        <v>0</v>
      </c>
      <c r="H458" s="19">
        <f t="shared" si="49"/>
        <v>347</v>
      </c>
      <c r="K458" s="19">
        <f t="shared" si="56"/>
        <v>347</v>
      </c>
      <c r="L458" s="31" t="s">
        <v>5</v>
      </c>
      <c r="M458" s="19">
        <f t="shared" si="57"/>
        <v>317</v>
      </c>
      <c r="N458" s="66" t="s">
        <v>4</v>
      </c>
      <c r="O458" s="19">
        <f t="shared" si="58"/>
        <v>327</v>
      </c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</row>
    <row r="459" spans="1:150" ht="26.25" customHeight="1" x14ac:dyDescent="0.2">
      <c r="B459" s="585"/>
      <c r="C459" s="591"/>
      <c r="D459" s="585" t="s">
        <v>16</v>
      </c>
      <c r="E459" s="618"/>
      <c r="F459" s="104" t="s">
        <v>155</v>
      </c>
      <c r="G459" s="188">
        <f t="shared" si="59"/>
        <v>0</v>
      </c>
      <c r="H459" s="19">
        <f t="shared" si="49"/>
        <v>348</v>
      </c>
      <c r="K459" s="19">
        <f t="shared" si="56"/>
        <v>348</v>
      </c>
      <c r="L459" s="31" t="s">
        <v>5</v>
      </c>
      <c r="M459" s="19">
        <f t="shared" si="57"/>
        <v>318</v>
      </c>
      <c r="N459" s="66" t="s">
        <v>4</v>
      </c>
      <c r="O459" s="19">
        <f t="shared" si="58"/>
        <v>328</v>
      </c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</row>
    <row r="460" spans="1:150" ht="26.25" customHeight="1" x14ac:dyDescent="0.2">
      <c r="B460" s="585"/>
      <c r="C460" s="591"/>
      <c r="D460" s="585" t="s">
        <v>17</v>
      </c>
      <c r="E460" s="618"/>
      <c r="F460" s="104" t="s">
        <v>155</v>
      </c>
      <c r="G460" s="188">
        <f t="shared" si="59"/>
        <v>0</v>
      </c>
      <c r="H460" s="19">
        <f t="shared" si="49"/>
        <v>349</v>
      </c>
      <c r="K460" s="19">
        <f t="shared" si="56"/>
        <v>349</v>
      </c>
      <c r="L460" s="31" t="s">
        <v>5</v>
      </c>
      <c r="M460" s="19">
        <f t="shared" si="57"/>
        <v>319</v>
      </c>
      <c r="N460" s="66" t="s">
        <v>4</v>
      </c>
      <c r="O460" s="19">
        <f t="shared" si="58"/>
        <v>329</v>
      </c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</row>
    <row r="461" spans="1:150" ht="26.25" customHeight="1" x14ac:dyDescent="0.2">
      <c r="B461" s="585"/>
      <c r="C461" s="592"/>
      <c r="D461" s="588" t="s">
        <v>439</v>
      </c>
      <c r="E461" s="589"/>
      <c r="F461" s="104" t="s">
        <v>155</v>
      </c>
      <c r="G461" s="188">
        <f t="shared" si="59"/>
        <v>0</v>
      </c>
      <c r="H461" s="19">
        <f t="shared" si="49"/>
        <v>350</v>
      </c>
      <c r="K461" s="19">
        <f t="shared" ref="K461" si="61">H461</f>
        <v>350</v>
      </c>
      <c r="L461" s="31" t="s">
        <v>5</v>
      </c>
      <c r="M461" s="19">
        <f t="shared" si="57"/>
        <v>320</v>
      </c>
      <c r="N461" s="66" t="s">
        <v>4</v>
      </c>
      <c r="O461" s="19">
        <f t="shared" si="58"/>
        <v>330</v>
      </c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</row>
    <row r="462" spans="1:150" ht="26.25" customHeight="1" x14ac:dyDescent="0.2">
      <c r="B462" s="585"/>
      <c r="C462" s="585" t="s">
        <v>122</v>
      </c>
      <c r="D462" s="618"/>
      <c r="E462" s="618"/>
      <c r="F462" s="104" t="s">
        <v>155</v>
      </c>
      <c r="G462" s="188">
        <f>SUM(G452:G461)</f>
        <v>0</v>
      </c>
      <c r="H462" s="19">
        <f t="shared" si="49"/>
        <v>351</v>
      </c>
      <c r="K462" s="19">
        <f t="shared" si="56"/>
        <v>351</v>
      </c>
      <c r="L462" s="31" t="s">
        <v>5</v>
      </c>
      <c r="M462" s="11" t="s">
        <v>75</v>
      </c>
      <c r="N462" s="19">
        <f>H452</f>
        <v>341</v>
      </c>
      <c r="O462" s="17" t="s">
        <v>76</v>
      </c>
      <c r="P462" s="19">
        <f>H460</f>
        <v>349</v>
      </c>
      <c r="Q462" s="63" t="s">
        <v>77</v>
      </c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</row>
    <row r="463" spans="1:150" ht="26.25" customHeight="1" x14ac:dyDescent="0.2">
      <c r="B463" s="585" t="s">
        <v>392</v>
      </c>
      <c r="C463" s="618"/>
      <c r="D463" s="618"/>
      <c r="E463" s="618"/>
      <c r="F463" s="104" t="s">
        <v>27</v>
      </c>
      <c r="G463" s="188" t="e">
        <f>G462/G401</f>
        <v>#DIV/0!</v>
      </c>
      <c r="H463" s="19">
        <f t="shared" si="49"/>
        <v>352</v>
      </c>
      <c r="K463" s="19">
        <f>H463</f>
        <v>352</v>
      </c>
      <c r="L463" s="31" t="s">
        <v>5</v>
      </c>
      <c r="M463" s="19">
        <f>H462</f>
        <v>351</v>
      </c>
      <c r="N463" s="14" t="s">
        <v>6</v>
      </c>
      <c r="O463" s="19">
        <f>H401</f>
        <v>304</v>
      </c>
      <c r="P463" s="1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</row>
    <row r="464" spans="1:150" s="36" customFormat="1" ht="26.25" customHeight="1" x14ac:dyDescent="0.2">
      <c r="A464" s="87"/>
      <c r="B464" s="43"/>
      <c r="C464" s="43"/>
      <c r="D464" s="43"/>
      <c r="E464" s="43"/>
      <c r="F464" s="43"/>
      <c r="G464" s="43"/>
      <c r="H464" s="57"/>
      <c r="I464" s="87"/>
      <c r="J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  <c r="BK464" s="87"/>
      <c r="BL464" s="87"/>
      <c r="BM464" s="87"/>
      <c r="BN464" s="87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</row>
    <row r="465" spans="1:150" s="36" customFormat="1" ht="26.25" customHeight="1" x14ac:dyDescent="0.2">
      <c r="A465" s="87"/>
      <c r="B465" s="43"/>
      <c r="C465" s="43"/>
      <c r="D465" s="43"/>
      <c r="E465" s="43"/>
      <c r="F465" s="43"/>
      <c r="G465" s="43"/>
      <c r="H465" s="57"/>
      <c r="I465" s="87"/>
      <c r="J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  <c r="BK465" s="87"/>
      <c r="BL465" s="87"/>
      <c r="BM465" s="87"/>
      <c r="BN465" s="87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</row>
    <row r="466" spans="1:150" s="36" customFormat="1" ht="26.25" customHeight="1" x14ac:dyDescent="0.2">
      <c r="A466" s="87"/>
      <c r="B466" s="78" t="s">
        <v>180</v>
      </c>
      <c r="C466" s="43"/>
      <c r="D466" s="43"/>
      <c r="E466" s="43"/>
      <c r="F466" s="43"/>
      <c r="G466" s="43"/>
      <c r="H466" s="57"/>
      <c r="I466" s="87"/>
      <c r="J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  <c r="BK466" s="87"/>
      <c r="BL466" s="87"/>
      <c r="BM466" s="87"/>
      <c r="BN466" s="87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</row>
    <row r="467" spans="1:150" s="36" customFormat="1" ht="26.25" customHeight="1" x14ac:dyDescent="0.2">
      <c r="A467" s="87"/>
      <c r="B467" s="43"/>
      <c r="C467" s="43"/>
      <c r="D467" s="43"/>
      <c r="E467" s="43"/>
      <c r="F467" s="43"/>
      <c r="G467" s="43"/>
      <c r="H467" s="57"/>
      <c r="I467" s="87"/>
      <c r="J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  <c r="BK467" s="87"/>
      <c r="BL467" s="87"/>
      <c r="BM467" s="87"/>
      <c r="BN467" s="87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</row>
    <row r="468" spans="1:150" ht="26.25" customHeight="1" x14ac:dyDescent="0.2">
      <c r="B468" s="565" t="s">
        <v>300</v>
      </c>
      <c r="C468" s="617"/>
      <c r="D468" s="617"/>
      <c r="E468" s="617"/>
      <c r="F468" s="104" t="s">
        <v>87</v>
      </c>
      <c r="G468" s="186">
        <f>Coeficientes!$F$36</f>
        <v>0</v>
      </c>
      <c r="H468" s="19">
        <f>H463+1</f>
        <v>353</v>
      </c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</row>
    <row r="469" spans="1:150" ht="26.25" customHeight="1" x14ac:dyDescent="0.2">
      <c r="B469" s="565" t="s">
        <v>275</v>
      </c>
      <c r="C469" s="617"/>
      <c r="D469" s="617"/>
      <c r="E469" s="617"/>
      <c r="F469" s="104" t="s">
        <v>87</v>
      </c>
      <c r="G469" s="186">
        <f>Coeficientes!$F$38</f>
        <v>0</v>
      </c>
      <c r="H469" s="19">
        <f>H468+1</f>
        <v>354</v>
      </c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</row>
    <row r="470" spans="1:150" ht="26.25" customHeight="1" x14ac:dyDescent="0.2">
      <c r="B470" s="565" t="s">
        <v>301</v>
      </c>
      <c r="C470" s="617"/>
      <c r="D470" s="617"/>
      <c r="E470" s="617"/>
      <c r="F470" s="104" t="s">
        <v>27</v>
      </c>
      <c r="G470" s="188">
        <f>G24*(G468+G469)</f>
        <v>0</v>
      </c>
      <c r="H470" s="19">
        <f>H469+1</f>
        <v>355</v>
      </c>
      <c r="K470" s="19">
        <f>H470</f>
        <v>355</v>
      </c>
      <c r="L470" s="31" t="s">
        <v>5</v>
      </c>
      <c r="M470" s="19">
        <f>H24</f>
        <v>1</v>
      </c>
      <c r="N470" s="156" t="s">
        <v>276</v>
      </c>
      <c r="O470" s="19">
        <f>H468</f>
        <v>353</v>
      </c>
      <c r="P470" s="155" t="s">
        <v>3</v>
      </c>
      <c r="Q470" s="19">
        <f>H469</f>
        <v>354</v>
      </c>
      <c r="R470" s="63" t="s">
        <v>77</v>
      </c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</row>
    <row r="471" spans="1:150" s="36" customFormat="1" ht="26.25" customHeight="1" x14ac:dyDescent="0.2">
      <c r="A471" s="87"/>
      <c r="B471" s="43"/>
      <c r="C471" s="43"/>
      <c r="D471" s="43"/>
      <c r="E471" s="43"/>
      <c r="F471" s="43"/>
      <c r="G471" s="43"/>
      <c r="H471" s="57"/>
      <c r="I471" s="87"/>
      <c r="J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  <c r="BK471" s="87"/>
      <c r="BL471" s="87"/>
      <c r="BM471" s="87"/>
      <c r="BN471" s="87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</row>
    <row r="472" spans="1:150" s="36" customFormat="1" ht="26.25" customHeight="1" x14ac:dyDescent="0.2">
      <c r="A472" s="87"/>
      <c r="B472" s="43"/>
      <c r="C472" s="43"/>
      <c r="D472" s="43"/>
      <c r="E472" s="43"/>
      <c r="F472" s="43"/>
      <c r="G472" s="43"/>
      <c r="H472" s="57"/>
      <c r="I472" s="87"/>
      <c r="J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  <c r="BK472" s="87"/>
      <c r="BL472" s="87"/>
      <c r="BM472" s="87"/>
      <c r="BN472" s="87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</row>
    <row r="473" spans="1:150" s="36" customFormat="1" ht="26.25" customHeight="1" x14ac:dyDescent="0.2">
      <c r="A473" s="87"/>
      <c r="B473" s="34" t="s">
        <v>154</v>
      </c>
      <c r="C473" s="43"/>
      <c r="D473" s="43"/>
      <c r="E473" s="43"/>
      <c r="F473" s="43"/>
      <c r="G473" s="43"/>
      <c r="H473" s="57"/>
      <c r="I473" s="87"/>
      <c r="J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  <c r="BM473" s="87"/>
      <c r="BN473" s="87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</row>
    <row r="474" spans="1:150" s="36" customFormat="1" ht="26.25" customHeight="1" x14ac:dyDescent="0.2">
      <c r="A474" s="87"/>
      <c r="B474" s="43"/>
      <c r="C474" s="43"/>
      <c r="D474" s="43"/>
      <c r="E474" s="43"/>
      <c r="F474" s="43"/>
      <c r="G474" s="43"/>
      <c r="H474" s="57"/>
      <c r="I474" s="87"/>
      <c r="J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  <c r="BM474" s="87"/>
      <c r="BN474" s="87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</row>
    <row r="475" spans="1:150" ht="26.25" customHeight="1" x14ac:dyDescent="0.2">
      <c r="B475" s="604" t="s">
        <v>217</v>
      </c>
      <c r="C475" s="605"/>
      <c r="D475" s="565" t="s">
        <v>173</v>
      </c>
      <c r="E475" s="617"/>
      <c r="F475" s="104" t="s">
        <v>88</v>
      </c>
      <c r="G475" s="187">
        <f>Coeficientes!F40</f>
        <v>0</v>
      </c>
      <c r="H475" s="19">
        <f>H470+1</f>
        <v>356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</row>
    <row r="476" spans="1:150" ht="26.25" customHeight="1" x14ac:dyDescent="0.2">
      <c r="B476" s="606"/>
      <c r="C476" s="607"/>
      <c r="D476" s="565" t="s">
        <v>15</v>
      </c>
      <c r="E476" s="617"/>
      <c r="F476" s="104" t="s">
        <v>88</v>
      </c>
      <c r="G476" s="187">
        <f>Coeficientes!F41</f>
        <v>0</v>
      </c>
      <c r="H476" s="19">
        <f t="shared" ref="H476:H490" si="62">H475+1</f>
        <v>357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</row>
    <row r="477" spans="1:150" ht="26.25" customHeight="1" x14ac:dyDescent="0.2">
      <c r="B477" s="606"/>
      <c r="C477" s="607"/>
      <c r="D477" s="565" t="s">
        <v>16</v>
      </c>
      <c r="E477" s="617"/>
      <c r="F477" s="104" t="s">
        <v>88</v>
      </c>
      <c r="G477" s="187">
        <f>Coeficientes!F42</f>
        <v>0</v>
      </c>
      <c r="H477" s="19">
        <f t="shared" si="62"/>
        <v>358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</row>
    <row r="478" spans="1:150" ht="26.25" customHeight="1" x14ac:dyDescent="0.2">
      <c r="B478" s="606"/>
      <c r="C478" s="607"/>
      <c r="D478" s="565" t="s">
        <v>17</v>
      </c>
      <c r="E478" s="617"/>
      <c r="F478" s="104" t="s">
        <v>88</v>
      </c>
      <c r="G478" s="187">
        <f>Coeficientes!F43</f>
        <v>0</v>
      </c>
      <c r="H478" s="19">
        <f t="shared" si="62"/>
        <v>359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</row>
    <row r="479" spans="1:150" ht="26.25" customHeight="1" x14ac:dyDescent="0.2">
      <c r="B479" s="608"/>
      <c r="C479" s="609"/>
      <c r="D479" s="588" t="s">
        <v>439</v>
      </c>
      <c r="E479" s="589"/>
      <c r="F479" s="104" t="s">
        <v>88</v>
      </c>
      <c r="G479" s="187">
        <f>Coeficientes!F44</f>
        <v>0</v>
      </c>
      <c r="H479" s="19">
        <f t="shared" si="62"/>
        <v>360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</row>
    <row r="480" spans="1:150" ht="26.25" customHeight="1" x14ac:dyDescent="0.2">
      <c r="B480" s="604" t="s">
        <v>218</v>
      </c>
      <c r="C480" s="605"/>
      <c r="D480" s="565" t="s">
        <v>173</v>
      </c>
      <c r="E480" s="617"/>
      <c r="F480" s="104" t="s">
        <v>27</v>
      </c>
      <c r="G480" s="188">
        <f>IF(G475=0,0,G99/G475)</f>
        <v>0</v>
      </c>
      <c r="H480" s="19">
        <f t="shared" si="62"/>
        <v>361</v>
      </c>
      <c r="K480" s="19">
        <f t="shared" ref="K480:K491" si="63">H480</f>
        <v>361</v>
      </c>
      <c r="L480" s="31" t="s">
        <v>5</v>
      </c>
      <c r="M480" s="19">
        <f>H99</f>
        <v>63</v>
      </c>
      <c r="N480" s="14" t="s">
        <v>6</v>
      </c>
      <c r="O480" s="19">
        <f>H475</f>
        <v>356</v>
      </c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</row>
    <row r="481" spans="1:150" ht="26.25" customHeight="1" x14ac:dyDescent="0.2">
      <c r="B481" s="606"/>
      <c r="C481" s="607"/>
      <c r="D481" s="565" t="s">
        <v>15</v>
      </c>
      <c r="E481" s="617"/>
      <c r="F481" s="104" t="s">
        <v>27</v>
      </c>
      <c r="G481" s="188">
        <f>IF(G476=0,0,G100/G476)</f>
        <v>0</v>
      </c>
      <c r="H481" s="19">
        <f t="shared" si="62"/>
        <v>362</v>
      </c>
      <c r="K481" s="19">
        <f t="shared" si="63"/>
        <v>362</v>
      </c>
      <c r="L481" s="31" t="s">
        <v>5</v>
      </c>
      <c r="M481" s="19">
        <f>H100</f>
        <v>64</v>
      </c>
      <c r="N481" s="14" t="s">
        <v>6</v>
      </c>
      <c r="O481" s="19">
        <f>H476</f>
        <v>357</v>
      </c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</row>
    <row r="482" spans="1:150" ht="26.25" customHeight="1" x14ac:dyDescent="0.2">
      <c r="B482" s="606"/>
      <c r="C482" s="607"/>
      <c r="D482" s="565" t="s">
        <v>16</v>
      </c>
      <c r="E482" s="617"/>
      <c r="F482" s="104" t="s">
        <v>27</v>
      </c>
      <c r="G482" s="188">
        <f>IF(G477=0,0,G101/G477)</f>
        <v>0</v>
      </c>
      <c r="H482" s="19">
        <f t="shared" si="62"/>
        <v>363</v>
      </c>
      <c r="K482" s="19">
        <f t="shared" si="63"/>
        <v>363</v>
      </c>
      <c r="L482" s="31" t="s">
        <v>5</v>
      </c>
      <c r="M482" s="19">
        <f>H101</f>
        <v>65</v>
      </c>
      <c r="N482" s="14" t="s">
        <v>6</v>
      </c>
      <c r="O482" s="19">
        <f>H477</f>
        <v>358</v>
      </c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</row>
    <row r="483" spans="1:150" ht="26.25" customHeight="1" x14ac:dyDescent="0.2">
      <c r="B483" s="606"/>
      <c r="C483" s="607"/>
      <c r="D483" s="565" t="s">
        <v>17</v>
      </c>
      <c r="E483" s="617"/>
      <c r="F483" s="104" t="s">
        <v>27</v>
      </c>
      <c r="G483" s="188">
        <f>IF(G478=0,0,G102/G478)</f>
        <v>0</v>
      </c>
      <c r="H483" s="19">
        <f t="shared" si="62"/>
        <v>364</v>
      </c>
      <c r="K483" s="19">
        <f t="shared" si="63"/>
        <v>364</v>
      </c>
      <c r="L483" s="31" t="s">
        <v>5</v>
      </c>
      <c r="M483" s="19">
        <f>H102</f>
        <v>66</v>
      </c>
      <c r="N483" s="14" t="s">
        <v>6</v>
      </c>
      <c r="O483" s="19">
        <f>H478</f>
        <v>359</v>
      </c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</row>
    <row r="484" spans="1:150" ht="26.25" customHeight="1" x14ac:dyDescent="0.2">
      <c r="B484" s="608"/>
      <c r="C484" s="609"/>
      <c r="D484" s="588" t="s">
        <v>439</v>
      </c>
      <c r="E484" s="589"/>
      <c r="F484" s="104" t="s">
        <v>27</v>
      </c>
      <c r="G484" s="188">
        <f>IF(G479=0,0,G103/G479)</f>
        <v>0</v>
      </c>
      <c r="H484" s="19">
        <f t="shared" si="62"/>
        <v>365</v>
      </c>
      <c r="K484" s="19">
        <f t="shared" ref="K484" si="64">H484</f>
        <v>365</v>
      </c>
      <c r="L484" s="31" t="s">
        <v>5</v>
      </c>
      <c r="M484" s="19">
        <f>H103</f>
        <v>67</v>
      </c>
      <c r="N484" s="14" t="s">
        <v>6</v>
      </c>
      <c r="O484" s="19">
        <f>H479</f>
        <v>360</v>
      </c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</row>
    <row r="485" spans="1:150" ht="26.25" customHeight="1" x14ac:dyDescent="0.2">
      <c r="B485" s="604" t="s">
        <v>393</v>
      </c>
      <c r="C485" s="605"/>
      <c r="D485" s="565" t="s">
        <v>173</v>
      </c>
      <c r="E485" s="617"/>
      <c r="F485" s="104" t="s">
        <v>155</v>
      </c>
      <c r="G485" s="188">
        <f>G480*G319</f>
        <v>0</v>
      </c>
      <c r="H485" s="19">
        <f t="shared" si="62"/>
        <v>366</v>
      </c>
      <c r="K485" s="19">
        <f t="shared" si="63"/>
        <v>366</v>
      </c>
      <c r="L485" s="31" t="s">
        <v>5</v>
      </c>
      <c r="M485" s="19">
        <f>H480</f>
        <v>361</v>
      </c>
      <c r="N485" s="14" t="s">
        <v>85</v>
      </c>
      <c r="O485" s="19">
        <f>H131</f>
        <v>86</v>
      </c>
      <c r="P485" s="31" t="s">
        <v>3</v>
      </c>
      <c r="Q485" s="19">
        <f>H225</f>
        <v>174</v>
      </c>
      <c r="R485" s="63" t="s">
        <v>77</v>
      </c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</row>
    <row r="486" spans="1:150" ht="26.25" customHeight="1" x14ac:dyDescent="0.2">
      <c r="B486" s="606"/>
      <c r="C486" s="607"/>
      <c r="D486" s="565" t="s">
        <v>15</v>
      </c>
      <c r="E486" s="617"/>
      <c r="F486" s="104" t="s">
        <v>155</v>
      </c>
      <c r="G486" s="188">
        <f>G481*G337</f>
        <v>0</v>
      </c>
      <c r="H486" s="19">
        <f t="shared" si="62"/>
        <v>367</v>
      </c>
      <c r="K486" s="19">
        <f t="shared" si="63"/>
        <v>367</v>
      </c>
      <c r="L486" s="31" t="s">
        <v>5</v>
      </c>
      <c r="M486" s="19">
        <f>H481</f>
        <v>362</v>
      </c>
      <c r="N486" s="14" t="s">
        <v>85</v>
      </c>
      <c r="O486" s="19">
        <f>H149</f>
        <v>103</v>
      </c>
      <c r="P486" s="31" t="s">
        <v>3</v>
      </c>
      <c r="Q486" s="19">
        <f>H243</f>
        <v>191</v>
      </c>
      <c r="R486" s="63" t="s">
        <v>77</v>
      </c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</row>
    <row r="487" spans="1:150" ht="26.25" customHeight="1" x14ac:dyDescent="0.2">
      <c r="B487" s="606"/>
      <c r="C487" s="607"/>
      <c r="D487" s="565" t="s">
        <v>16</v>
      </c>
      <c r="E487" s="617"/>
      <c r="F487" s="104" t="s">
        <v>155</v>
      </c>
      <c r="G487" s="188">
        <f>G482*G355</f>
        <v>0</v>
      </c>
      <c r="H487" s="19">
        <f t="shared" si="62"/>
        <v>368</v>
      </c>
      <c r="K487" s="19">
        <f t="shared" si="63"/>
        <v>368</v>
      </c>
      <c r="L487" s="31" t="s">
        <v>5</v>
      </c>
      <c r="M487" s="19">
        <f>H482</f>
        <v>363</v>
      </c>
      <c r="N487" s="14" t="s">
        <v>85</v>
      </c>
      <c r="O487" s="19">
        <f>H167</f>
        <v>120</v>
      </c>
      <c r="P487" s="31" t="s">
        <v>3</v>
      </c>
      <c r="Q487" s="19">
        <f>H261</f>
        <v>208</v>
      </c>
      <c r="R487" s="63" t="s">
        <v>77</v>
      </c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</row>
    <row r="488" spans="1:150" ht="26.25" customHeight="1" x14ac:dyDescent="0.2">
      <c r="B488" s="606"/>
      <c r="C488" s="607"/>
      <c r="D488" s="565" t="s">
        <v>17</v>
      </c>
      <c r="E488" s="617"/>
      <c r="F488" s="104" t="s">
        <v>155</v>
      </c>
      <c r="G488" s="188">
        <f>G483*G373</f>
        <v>0</v>
      </c>
      <c r="H488" s="19">
        <f t="shared" si="62"/>
        <v>369</v>
      </c>
      <c r="K488" s="19">
        <f t="shared" si="63"/>
        <v>369</v>
      </c>
      <c r="L488" s="31" t="s">
        <v>5</v>
      </c>
      <c r="M488" s="19">
        <f>H483</f>
        <v>364</v>
      </c>
      <c r="N488" s="14" t="s">
        <v>85</v>
      </c>
      <c r="O488" s="19">
        <f>H185</f>
        <v>137</v>
      </c>
      <c r="P488" s="31" t="s">
        <v>3</v>
      </c>
      <c r="Q488" s="19">
        <f>H279</f>
        <v>225</v>
      </c>
      <c r="R488" s="63" t="s">
        <v>77</v>
      </c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</row>
    <row r="489" spans="1:150" ht="26.25" customHeight="1" x14ac:dyDescent="0.2">
      <c r="B489" s="606"/>
      <c r="C489" s="607"/>
      <c r="D489" s="588" t="s">
        <v>439</v>
      </c>
      <c r="E489" s="589"/>
      <c r="F489" s="104" t="s">
        <v>155</v>
      </c>
      <c r="G489" s="188">
        <f>G484*G391</f>
        <v>0</v>
      </c>
      <c r="H489" s="19">
        <f t="shared" si="62"/>
        <v>370</v>
      </c>
      <c r="K489" s="19">
        <f t="shared" ref="K489" si="65">H489</f>
        <v>370</v>
      </c>
      <c r="L489" s="31" t="s">
        <v>5</v>
      </c>
      <c r="M489" s="19">
        <f>H484</f>
        <v>365</v>
      </c>
      <c r="N489" s="14" t="s">
        <v>85</v>
      </c>
      <c r="O489" s="19">
        <f>H203</f>
        <v>154</v>
      </c>
      <c r="P489" s="31" t="s">
        <v>3</v>
      </c>
      <c r="Q489" s="19">
        <f>H319</f>
        <v>245</v>
      </c>
      <c r="R489" s="63" t="s">
        <v>77</v>
      </c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</row>
    <row r="490" spans="1:150" ht="26.25" customHeight="1" x14ac:dyDescent="0.2">
      <c r="B490" s="608"/>
      <c r="C490" s="609"/>
      <c r="D490" s="565" t="s">
        <v>91</v>
      </c>
      <c r="E490" s="617"/>
      <c r="F490" s="104" t="s">
        <v>155</v>
      </c>
      <c r="G490" s="188">
        <f>SUM(G485:G489)</f>
        <v>0</v>
      </c>
      <c r="H490" s="19">
        <f t="shared" si="62"/>
        <v>371</v>
      </c>
      <c r="K490" s="19">
        <f t="shared" si="63"/>
        <v>371</v>
      </c>
      <c r="L490" s="31" t="s">
        <v>5</v>
      </c>
      <c r="M490" s="11" t="s">
        <v>75</v>
      </c>
      <c r="N490" s="19">
        <f>H485</f>
        <v>366</v>
      </c>
      <c r="O490" s="17" t="s">
        <v>76</v>
      </c>
      <c r="P490" s="19">
        <f>H488</f>
        <v>369</v>
      </c>
      <c r="Q490" s="63" t="s">
        <v>77</v>
      </c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</row>
    <row r="491" spans="1:150" ht="26.25" customHeight="1" x14ac:dyDescent="0.2">
      <c r="B491" s="565" t="s">
        <v>218</v>
      </c>
      <c r="C491" s="617"/>
      <c r="D491" s="617"/>
      <c r="E491" s="617"/>
      <c r="F491" s="104" t="s">
        <v>27</v>
      </c>
      <c r="G491" s="188" t="e">
        <f>G490/(IF(G401=0,0,G401))</f>
        <v>#DIV/0!</v>
      </c>
      <c r="H491" s="19">
        <f>H490+1</f>
        <v>372</v>
      </c>
      <c r="K491" s="19">
        <f t="shared" si="63"/>
        <v>372</v>
      </c>
      <c r="L491" s="31" t="s">
        <v>5</v>
      </c>
      <c r="M491" s="19">
        <f>H490</f>
        <v>371</v>
      </c>
      <c r="N491" s="14" t="s">
        <v>6</v>
      </c>
      <c r="O491" s="19">
        <f>H401</f>
        <v>304</v>
      </c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</row>
    <row r="492" spans="1:150" s="36" customFormat="1" ht="26.25" customHeight="1" x14ac:dyDescent="0.2">
      <c r="A492" s="87"/>
      <c r="B492" s="43"/>
      <c r="C492" s="43"/>
      <c r="D492" s="43"/>
      <c r="E492" s="43"/>
      <c r="F492" s="43"/>
      <c r="G492" s="43"/>
      <c r="H492" s="57"/>
      <c r="I492" s="87"/>
      <c r="J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</row>
    <row r="493" spans="1:150" s="36" customFormat="1" ht="26.25" customHeight="1" x14ac:dyDescent="0.2">
      <c r="A493" s="87"/>
      <c r="B493" s="43"/>
      <c r="C493" s="43"/>
      <c r="D493" s="43"/>
      <c r="E493" s="43"/>
      <c r="F493" s="43"/>
      <c r="G493" s="43"/>
      <c r="H493" s="57"/>
      <c r="I493" s="87"/>
      <c r="J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  <c r="BM493" s="87"/>
      <c r="BN493" s="87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</row>
    <row r="494" spans="1:150" s="36" customFormat="1" ht="26.25" customHeight="1" x14ac:dyDescent="0.2">
      <c r="A494" s="87"/>
      <c r="B494" s="78" t="s">
        <v>156</v>
      </c>
      <c r="C494" s="43"/>
      <c r="D494" s="43"/>
      <c r="E494" s="43"/>
      <c r="F494" s="43"/>
      <c r="G494" s="43"/>
      <c r="H494" s="57"/>
      <c r="I494" s="87"/>
      <c r="J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</row>
    <row r="495" spans="1:150" s="36" customFormat="1" ht="26.25" customHeight="1" x14ac:dyDescent="0.2">
      <c r="A495" s="87"/>
      <c r="B495" s="43"/>
      <c r="C495" s="43"/>
      <c r="D495" s="43"/>
      <c r="E495" s="43"/>
      <c r="F495" s="43"/>
      <c r="G495" s="43"/>
      <c r="H495" s="57"/>
      <c r="I495" s="87"/>
      <c r="J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</row>
    <row r="496" spans="1:150" ht="26.25" customHeight="1" x14ac:dyDescent="0.2">
      <c r="B496" s="565" t="s">
        <v>117</v>
      </c>
      <c r="C496" s="565"/>
      <c r="D496" s="565"/>
      <c r="E496" s="565"/>
      <c r="F496" s="104" t="s">
        <v>86</v>
      </c>
      <c r="G496" s="186">
        <f>Coeficientes!$F$48</f>
        <v>0</v>
      </c>
      <c r="H496" s="19">
        <f>H491+1</f>
        <v>373</v>
      </c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</row>
    <row r="497" spans="1:150" ht="26.25" customHeight="1" x14ac:dyDescent="0.2">
      <c r="B497" s="604" t="s">
        <v>219</v>
      </c>
      <c r="C497" s="605"/>
      <c r="D497" s="565" t="s">
        <v>173</v>
      </c>
      <c r="E497" s="617"/>
      <c r="F497" s="104" t="s">
        <v>27</v>
      </c>
      <c r="G497" s="188" t="e">
        <f>G45*G$496/(G$414*100)</f>
        <v>#DIV/0!</v>
      </c>
      <c r="H497" s="19">
        <f t="shared" ref="H497:H508" si="66">H496+1</f>
        <v>374</v>
      </c>
      <c r="K497" s="19">
        <f t="shared" ref="K497:K508" si="67">H497</f>
        <v>374</v>
      </c>
      <c r="L497" s="31" t="s">
        <v>5</v>
      </c>
      <c r="M497" s="19">
        <f>H45</f>
        <v>15</v>
      </c>
      <c r="N497" s="31" t="s">
        <v>4</v>
      </c>
      <c r="O497" s="19">
        <f>$H$496</f>
        <v>373</v>
      </c>
      <c r="P497" s="31" t="s">
        <v>6</v>
      </c>
      <c r="Q497" s="19">
        <f>$H$414</f>
        <v>309</v>
      </c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</row>
    <row r="498" spans="1:150" ht="26.25" customHeight="1" x14ac:dyDescent="0.2">
      <c r="B498" s="606"/>
      <c r="C498" s="607"/>
      <c r="D498" s="565" t="s">
        <v>15</v>
      </c>
      <c r="E498" s="617"/>
      <c r="F498" s="104" t="s">
        <v>27</v>
      </c>
      <c r="G498" s="188" t="e">
        <f>G46*G$496/(G$414*100)</f>
        <v>#DIV/0!</v>
      </c>
      <c r="H498" s="19">
        <f t="shared" si="66"/>
        <v>375</v>
      </c>
      <c r="K498" s="19">
        <f t="shared" si="67"/>
        <v>375</v>
      </c>
      <c r="L498" s="31" t="s">
        <v>5</v>
      </c>
      <c r="M498" s="19">
        <f>H46</f>
        <v>16</v>
      </c>
      <c r="N498" s="31" t="s">
        <v>4</v>
      </c>
      <c r="O498" s="19">
        <f>$H$496</f>
        <v>373</v>
      </c>
      <c r="P498" s="31" t="s">
        <v>6</v>
      </c>
      <c r="Q498" s="19">
        <f>$H$414</f>
        <v>309</v>
      </c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</row>
    <row r="499" spans="1:150" ht="26.25" customHeight="1" x14ac:dyDescent="0.2">
      <c r="B499" s="606"/>
      <c r="C499" s="607"/>
      <c r="D499" s="565" t="s">
        <v>16</v>
      </c>
      <c r="E499" s="617"/>
      <c r="F499" s="104" t="s">
        <v>27</v>
      </c>
      <c r="G499" s="188" t="e">
        <f>G47*G$496/(G$414*100)</f>
        <v>#DIV/0!</v>
      </c>
      <c r="H499" s="19">
        <f t="shared" si="66"/>
        <v>376</v>
      </c>
      <c r="K499" s="19">
        <f t="shared" si="67"/>
        <v>376</v>
      </c>
      <c r="L499" s="31" t="s">
        <v>5</v>
      </c>
      <c r="M499" s="19">
        <f>H47</f>
        <v>17</v>
      </c>
      <c r="N499" s="31" t="s">
        <v>4</v>
      </c>
      <c r="O499" s="19">
        <f>$H$496</f>
        <v>373</v>
      </c>
      <c r="P499" s="31" t="s">
        <v>6</v>
      </c>
      <c r="Q499" s="19">
        <f>$H$414</f>
        <v>309</v>
      </c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</row>
    <row r="500" spans="1:150" ht="26.25" customHeight="1" x14ac:dyDescent="0.2">
      <c r="B500" s="606"/>
      <c r="C500" s="607"/>
      <c r="D500" s="565" t="s">
        <v>17</v>
      </c>
      <c r="E500" s="617"/>
      <c r="F500" s="104" t="s">
        <v>27</v>
      </c>
      <c r="G500" s="188" t="e">
        <f>G48*G$496/(G$414*100)</f>
        <v>#DIV/0!</v>
      </c>
      <c r="H500" s="19">
        <f t="shared" si="66"/>
        <v>377</v>
      </c>
      <c r="K500" s="19">
        <f t="shared" si="67"/>
        <v>377</v>
      </c>
      <c r="L500" s="31" t="s">
        <v>5</v>
      </c>
      <c r="M500" s="19">
        <f>H48</f>
        <v>18</v>
      </c>
      <c r="N500" s="31" t="s">
        <v>4</v>
      </c>
      <c r="O500" s="19">
        <f>$H$496</f>
        <v>373</v>
      </c>
      <c r="P500" s="31" t="s">
        <v>6</v>
      </c>
      <c r="Q500" s="19">
        <f>$H$414</f>
        <v>309</v>
      </c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</row>
    <row r="501" spans="1:150" ht="26.25" customHeight="1" x14ac:dyDescent="0.2">
      <c r="B501" s="608"/>
      <c r="C501" s="609"/>
      <c r="D501" s="588" t="s">
        <v>439</v>
      </c>
      <c r="E501" s="589"/>
      <c r="F501" s="104" t="s">
        <v>27</v>
      </c>
      <c r="G501" s="188" t="e">
        <f>G49*G$496/(G$414*100)</f>
        <v>#DIV/0!</v>
      </c>
      <c r="H501" s="19">
        <f t="shared" si="66"/>
        <v>378</v>
      </c>
      <c r="K501" s="19">
        <f t="shared" ref="K501" si="68">H501</f>
        <v>378</v>
      </c>
      <c r="L501" s="31" t="s">
        <v>5</v>
      </c>
      <c r="M501" s="19">
        <f>H49</f>
        <v>19</v>
      </c>
      <c r="N501" s="31" t="s">
        <v>4</v>
      </c>
      <c r="O501" s="19">
        <f>$H$496</f>
        <v>373</v>
      </c>
      <c r="P501" s="31" t="s">
        <v>6</v>
      </c>
      <c r="Q501" s="19">
        <f>$H$414</f>
        <v>309</v>
      </c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</row>
    <row r="502" spans="1:150" ht="26.25" customHeight="1" x14ac:dyDescent="0.2">
      <c r="B502" s="604" t="s">
        <v>161</v>
      </c>
      <c r="C502" s="605"/>
      <c r="D502" s="565" t="s">
        <v>173</v>
      </c>
      <c r="E502" s="617"/>
      <c r="F502" s="104" t="s">
        <v>155</v>
      </c>
      <c r="G502" s="188" t="e">
        <f>G497*G319</f>
        <v>#DIV/0!</v>
      </c>
      <c r="H502" s="19">
        <f t="shared" si="66"/>
        <v>379</v>
      </c>
      <c r="K502" s="19">
        <f t="shared" si="67"/>
        <v>379</v>
      </c>
      <c r="L502" s="31" t="s">
        <v>5</v>
      </c>
      <c r="M502" s="19">
        <f>H497</f>
        <v>374</v>
      </c>
      <c r="N502" s="31" t="s">
        <v>85</v>
      </c>
      <c r="O502" s="19">
        <f>O485</f>
        <v>86</v>
      </c>
      <c r="P502" s="31" t="s">
        <v>3</v>
      </c>
      <c r="Q502" s="19">
        <f>Q485</f>
        <v>174</v>
      </c>
      <c r="R502" s="63" t="s">
        <v>77</v>
      </c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</row>
    <row r="503" spans="1:150" ht="26.25" customHeight="1" x14ac:dyDescent="0.2">
      <c r="B503" s="606"/>
      <c r="C503" s="607"/>
      <c r="D503" s="565" t="s">
        <v>15</v>
      </c>
      <c r="E503" s="617"/>
      <c r="F503" s="104" t="s">
        <v>155</v>
      </c>
      <c r="G503" s="188" t="e">
        <f>G498*G337</f>
        <v>#DIV/0!</v>
      </c>
      <c r="H503" s="19">
        <f t="shared" si="66"/>
        <v>380</v>
      </c>
      <c r="K503" s="19">
        <f t="shared" si="67"/>
        <v>380</v>
      </c>
      <c r="L503" s="31" t="s">
        <v>5</v>
      </c>
      <c r="M503" s="19">
        <f>H498</f>
        <v>375</v>
      </c>
      <c r="N503" s="31" t="s">
        <v>85</v>
      </c>
      <c r="O503" s="19">
        <f>O486</f>
        <v>103</v>
      </c>
      <c r="P503" s="31" t="s">
        <v>3</v>
      </c>
      <c r="Q503" s="19">
        <f>Q486</f>
        <v>191</v>
      </c>
      <c r="R503" s="63" t="s">
        <v>77</v>
      </c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</row>
    <row r="504" spans="1:150" ht="26.25" customHeight="1" x14ac:dyDescent="0.2">
      <c r="B504" s="606"/>
      <c r="C504" s="607"/>
      <c r="D504" s="565" t="s">
        <v>16</v>
      </c>
      <c r="E504" s="617"/>
      <c r="F504" s="104" t="s">
        <v>155</v>
      </c>
      <c r="G504" s="188" t="e">
        <f>G499*G355</f>
        <v>#DIV/0!</v>
      </c>
      <c r="H504" s="19">
        <f t="shared" si="66"/>
        <v>381</v>
      </c>
      <c r="K504" s="19">
        <f t="shared" si="67"/>
        <v>381</v>
      </c>
      <c r="L504" s="31" t="s">
        <v>5</v>
      </c>
      <c r="M504" s="19">
        <f>H499</f>
        <v>376</v>
      </c>
      <c r="N504" s="31" t="s">
        <v>85</v>
      </c>
      <c r="O504" s="19">
        <f>O487</f>
        <v>120</v>
      </c>
      <c r="P504" s="31" t="s">
        <v>3</v>
      </c>
      <c r="Q504" s="19">
        <f>Q487</f>
        <v>208</v>
      </c>
      <c r="R504" s="63" t="s">
        <v>77</v>
      </c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</row>
    <row r="505" spans="1:150" ht="26.25" customHeight="1" x14ac:dyDescent="0.2">
      <c r="B505" s="606"/>
      <c r="C505" s="607"/>
      <c r="D505" s="565" t="s">
        <v>17</v>
      </c>
      <c r="E505" s="617"/>
      <c r="F505" s="104" t="s">
        <v>155</v>
      </c>
      <c r="G505" s="188" t="e">
        <f>G500*G373</f>
        <v>#DIV/0!</v>
      </c>
      <c r="H505" s="19">
        <f t="shared" si="66"/>
        <v>382</v>
      </c>
      <c r="K505" s="19">
        <f t="shared" si="67"/>
        <v>382</v>
      </c>
      <c r="L505" s="31" t="s">
        <v>5</v>
      </c>
      <c r="M505" s="19">
        <f>H500</f>
        <v>377</v>
      </c>
      <c r="N505" s="31" t="s">
        <v>85</v>
      </c>
      <c r="O505" s="19">
        <f>O488</f>
        <v>137</v>
      </c>
      <c r="P505" s="31" t="s">
        <v>3</v>
      </c>
      <c r="Q505" s="19">
        <f>Q488</f>
        <v>225</v>
      </c>
      <c r="R505" s="63" t="s">
        <v>77</v>
      </c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</row>
    <row r="506" spans="1:150" ht="26.25" customHeight="1" x14ac:dyDescent="0.2">
      <c r="B506" s="606"/>
      <c r="C506" s="607"/>
      <c r="D506" s="588" t="s">
        <v>439</v>
      </c>
      <c r="E506" s="589"/>
      <c r="F506" s="104" t="s">
        <v>155</v>
      </c>
      <c r="G506" s="188" t="e">
        <f>G501*G391</f>
        <v>#DIV/0!</v>
      </c>
      <c r="H506" s="19">
        <f t="shared" si="66"/>
        <v>383</v>
      </c>
      <c r="K506" s="19">
        <f t="shared" ref="K506" si="69">H506</f>
        <v>383</v>
      </c>
      <c r="L506" s="31" t="s">
        <v>5</v>
      </c>
      <c r="M506" s="19">
        <f>H501</f>
        <v>378</v>
      </c>
      <c r="N506" s="31" t="s">
        <v>85</v>
      </c>
      <c r="O506" s="19">
        <f>O489</f>
        <v>154</v>
      </c>
      <c r="P506" s="31" t="s">
        <v>3</v>
      </c>
      <c r="Q506" s="19">
        <f>Q489</f>
        <v>245</v>
      </c>
      <c r="R506" s="63" t="s">
        <v>77</v>
      </c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</row>
    <row r="507" spans="1:150" ht="26.25" customHeight="1" x14ac:dyDescent="0.2">
      <c r="B507" s="608"/>
      <c r="C507" s="609"/>
      <c r="D507" s="565" t="s">
        <v>91</v>
      </c>
      <c r="E507" s="617"/>
      <c r="F507" s="104" t="s">
        <v>155</v>
      </c>
      <c r="G507" s="188" t="e">
        <f>SUM(G502:G506)</f>
        <v>#DIV/0!</v>
      </c>
      <c r="H507" s="19">
        <f t="shared" si="66"/>
        <v>384</v>
      </c>
      <c r="K507" s="19">
        <f t="shared" si="67"/>
        <v>384</v>
      </c>
      <c r="L507" s="31" t="s">
        <v>5</v>
      </c>
      <c r="M507" s="11" t="s">
        <v>75</v>
      </c>
      <c r="N507" s="19">
        <f>H502</f>
        <v>379</v>
      </c>
      <c r="O507" s="17" t="s">
        <v>76</v>
      </c>
      <c r="P507" s="19">
        <f>H505</f>
        <v>382</v>
      </c>
      <c r="Q507" s="63" t="s">
        <v>77</v>
      </c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</row>
    <row r="508" spans="1:150" ht="26.25" customHeight="1" x14ac:dyDescent="0.2">
      <c r="B508" s="621" t="s">
        <v>219</v>
      </c>
      <c r="C508" s="622"/>
      <c r="D508" s="622"/>
      <c r="E508" s="622"/>
      <c r="F508" s="104" t="s">
        <v>27</v>
      </c>
      <c r="G508" s="188" t="e">
        <f>G507/(IF(G401=0,0,G401))</f>
        <v>#DIV/0!</v>
      </c>
      <c r="H508" s="19">
        <f t="shared" si="66"/>
        <v>385</v>
      </c>
      <c r="K508" s="19">
        <f t="shared" si="67"/>
        <v>385</v>
      </c>
      <c r="L508" s="31" t="s">
        <v>5</v>
      </c>
      <c r="M508" s="19">
        <f>H507</f>
        <v>384</v>
      </c>
      <c r="N508" s="31" t="s">
        <v>6</v>
      </c>
      <c r="O508" s="19">
        <f>H401</f>
        <v>304</v>
      </c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</row>
    <row r="509" spans="1:150" s="36" customFormat="1" ht="26.25" customHeight="1" x14ac:dyDescent="0.2">
      <c r="A509" s="87"/>
      <c r="B509" s="58"/>
      <c r="C509" s="47"/>
      <c r="D509" s="42"/>
      <c r="E509" s="106"/>
      <c r="F509" s="58"/>
      <c r="G509" s="59"/>
      <c r="H509" s="46"/>
      <c r="I509" s="87"/>
      <c r="J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</row>
    <row r="510" spans="1:150" s="36" customFormat="1" ht="26.25" customHeight="1" x14ac:dyDescent="0.2">
      <c r="A510" s="87"/>
      <c r="B510" s="58"/>
      <c r="C510" s="47"/>
      <c r="D510" s="42"/>
      <c r="E510" s="106"/>
      <c r="F510" s="106"/>
      <c r="G510" s="106"/>
      <c r="H510" s="106"/>
      <c r="I510" s="106"/>
      <c r="J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  <c r="BM510" s="87"/>
      <c r="BN510" s="87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</row>
    <row r="511" spans="1:150" s="36" customFormat="1" ht="26.25" customHeight="1" x14ac:dyDescent="0.2">
      <c r="A511" s="87"/>
      <c r="B511" s="34" t="s">
        <v>157</v>
      </c>
      <c r="C511" s="55"/>
      <c r="D511" s="43"/>
      <c r="E511" s="43"/>
      <c r="F511" s="43"/>
      <c r="G511" s="55"/>
      <c r="H511" s="56"/>
      <c r="I511" s="87"/>
      <c r="J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  <c r="BM511" s="87"/>
      <c r="BN511" s="87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</row>
    <row r="512" spans="1:150" s="36" customFormat="1" ht="26.25" customHeight="1" x14ac:dyDescent="0.2">
      <c r="A512" s="87"/>
      <c r="B512" s="58"/>
      <c r="C512" s="47"/>
      <c r="D512" s="42"/>
      <c r="E512" s="106"/>
      <c r="F512" s="58"/>
      <c r="G512" s="59"/>
      <c r="H512" s="46"/>
      <c r="I512" s="87"/>
      <c r="J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  <c r="BG512" s="87"/>
      <c r="BH512" s="87"/>
      <c r="BI512" s="87"/>
      <c r="BJ512" s="87"/>
      <c r="BK512" s="87"/>
      <c r="BL512" s="87"/>
      <c r="BM512" s="87"/>
      <c r="BN512" s="87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</row>
    <row r="513" spans="1:150" ht="26.25" customHeight="1" x14ac:dyDescent="0.2">
      <c r="B513" s="27" t="s">
        <v>124</v>
      </c>
      <c r="C513" s="28"/>
      <c r="D513" s="25"/>
      <c r="E513" s="107"/>
      <c r="F513" s="104" t="s">
        <v>27</v>
      </c>
      <c r="G513" s="188" t="e">
        <f>G463+G470+G491+G508</f>
        <v>#DIV/0!</v>
      </c>
      <c r="H513" s="19">
        <f>H508+1</f>
        <v>386</v>
      </c>
      <c r="K513" s="19">
        <f>H513</f>
        <v>386</v>
      </c>
      <c r="L513" s="31" t="s">
        <v>5</v>
      </c>
      <c r="M513" s="19">
        <f>H463</f>
        <v>352</v>
      </c>
      <c r="N513" s="31" t="s">
        <v>3</v>
      </c>
      <c r="O513" s="19">
        <f>H470</f>
        <v>355</v>
      </c>
      <c r="P513" s="31" t="s">
        <v>3</v>
      </c>
      <c r="Q513" s="19">
        <f>H491</f>
        <v>372</v>
      </c>
      <c r="R513" s="31" t="s">
        <v>3</v>
      </c>
      <c r="S513" s="19">
        <f>H508</f>
        <v>385</v>
      </c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</row>
    <row r="514" spans="1:150" s="36" customFormat="1" ht="26.25" customHeight="1" x14ac:dyDescent="0.2">
      <c r="A514" s="87"/>
      <c r="B514" s="58"/>
      <c r="C514" s="47"/>
      <c r="D514" s="42"/>
      <c r="E514" s="106"/>
      <c r="F514" s="58"/>
      <c r="G514" s="59"/>
      <c r="H514" s="46"/>
      <c r="I514" s="87"/>
      <c r="J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  <c r="BM514" s="87"/>
      <c r="BN514" s="87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</row>
    <row r="515" spans="1:150" s="36" customFormat="1" ht="26.25" customHeight="1" x14ac:dyDescent="0.2">
      <c r="A515" s="87"/>
      <c r="B515" s="58"/>
      <c r="C515" s="47"/>
      <c r="D515" s="42"/>
      <c r="E515" s="106"/>
      <c r="F515" s="58"/>
      <c r="G515" s="59"/>
      <c r="H515" s="46"/>
      <c r="I515" s="87"/>
      <c r="J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  <c r="BM515" s="87"/>
      <c r="BN515" s="87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</row>
    <row r="516" spans="1:150" s="36" customFormat="1" ht="26.25" customHeight="1" x14ac:dyDescent="0.2">
      <c r="A516" s="87"/>
      <c r="B516" s="34" t="s">
        <v>115</v>
      </c>
      <c r="C516" s="32"/>
      <c r="D516" s="32"/>
      <c r="E516" s="32"/>
      <c r="F516" s="32"/>
      <c r="G516" s="43"/>
      <c r="H516" s="60"/>
      <c r="I516" s="87"/>
      <c r="J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  <c r="BM516" s="87"/>
      <c r="BN516" s="87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</row>
    <row r="517" spans="1:150" s="36" customFormat="1" ht="26.25" customHeight="1" x14ac:dyDescent="0.2">
      <c r="A517" s="87"/>
      <c r="B517" s="34"/>
      <c r="C517" s="32"/>
      <c r="D517" s="32"/>
      <c r="E517" s="32"/>
      <c r="F517" s="32"/>
      <c r="G517" s="43"/>
      <c r="H517" s="60"/>
      <c r="I517" s="87"/>
      <c r="J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  <c r="BM517" s="87"/>
      <c r="BN517" s="87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</row>
    <row r="518" spans="1:150" s="36" customFormat="1" ht="26.25" customHeight="1" x14ac:dyDescent="0.2">
      <c r="A518" s="87"/>
      <c r="B518" s="34" t="s">
        <v>159</v>
      </c>
      <c r="C518" s="32"/>
      <c r="D518" s="32"/>
      <c r="E518" s="32"/>
      <c r="F518" s="32"/>
      <c r="G518" s="43"/>
      <c r="H518" s="60"/>
      <c r="I518" s="87"/>
      <c r="J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  <c r="BM518" s="87"/>
      <c r="BN518" s="87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</row>
    <row r="519" spans="1:150" s="36" customFormat="1" ht="26.25" customHeight="1" x14ac:dyDescent="0.2">
      <c r="A519" s="87"/>
      <c r="B519" s="34"/>
      <c r="C519" s="32"/>
      <c r="D519" s="32"/>
      <c r="E519" s="32"/>
      <c r="F519" s="32"/>
      <c r="G519" s="43"/>
      <c r="H519" s="60"/>
      <c r="I519" s="87"/>
      <c r="J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  <c r="BM519" s="87"/>
      <c r="BN519" s="87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</row>
    <row r="520" spans="1:150" ht="26.25" customHeight="1" x14ac:dyDescent="0.2">
      <c r="B520" s="585" t="s">
        <v>350</v>
      </c>
      <c r="C520" s="585" t="s">
        <v>173</v>
      </c>
      <c r="D520" s="585" t="s">
        <v>348</v>
      </c>
      <c r="E520" s="173" t="s">
        <v>54</v>
      </c>
      <c r="F520" s="104" t="s">
        <v>283</v>
      </c>
      <c r="G520" s="201">
        <f>12*Coeficientes!F53</f>
        <v>0.16999999999999998</v>
      </c>
      <c r="H520" s="19">
        <f>H513+1</f>
        <v>387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</row>
    <row r="521" spans="1:150" ht="26.25" customHeight="1" x14ac:dyDescent="0.2">
      <c r="B521" s="585"/>
      <c r="C521" s="585"/>
      <c r="D521" s="585"/>
      <c r="E521" s="173" t="s">
        <v>99</v>
      </c>
      <c r="F521" s="104" t="s">
        <v>283</v>
      </c>
      <c r="G521" s="201">
        <f>12*Coeficientes!F54</f>
        <v>0.15111111111111111</v>
      </c>
      <c r="H521" s="19">
        <f>H520+1</f>
        <v>388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</row>
    <row r="522" spans="1:150" ht="26.25" customHeight="1" x14ac:dyDescent="0.2">
      <c r="B522" s="585"/>
      <c r="C522" s="585"/>
      <c r="D522" s="585"/>
      <c r="E522" s="173" t="s">
        <v>100</v>
      </c>
      <c r="F522" s="104" t="s">
        <v>283</v>
      </c>
      <c r="G522" s="201">
        <f>12*Coeficientes!F55</f>
        <v>0.13222222222222221</v>
      </c>
      <c r="H522" s="19">
        <f t="shared" ref="H522:H535" si="70">H521+1</f>
        <v>389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</row>
    <row r="523" spans="1:150" ht="26.25" customHeight="1" x14ac:dyDescent="0.2">
      <c r="B523" s="585"/>
      <c r="C523" s="585"/>
      <c r="D523" s="585"/>
      <c r="E523" s="173" t="s">
        <v>101</v>
      </c>
      <c r="F523" s="104" t="s">
        <v>283</v>
      </c>
      <c r="G523" s="201">
        <f>12*Coeficientes!F56</f>
        <v>0.11333333333333334</v>
      </c>
      <c r="H523" s="19">
        <f t="shared" si="70"/>
        <v>390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</row>
    <row r="524" spans="1:150" ht="26.25" customHeight="1" x14ac:dyDescent="0.2">
      <c r="B524" s="585"/>
      <c r="C524" s="585"/>
      <c r="D524" s="585"/>
      <c r="E524" s="173" t="s">
        <v>102</v>
      </c>
      <c r="F524" s="104" t="s">
        <v>283</v>
      </c>
      <c r="G524" s="201">
        <f>12*Coeficientes!F57</f>
        <v>9.4444444444444442E-2</v>
      </c>
      <c r="H524" s="19">
        <f t="shared" si="70"/>
        <v>391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</row>
    <row r="525" spans="1:150" ht="26.25" customHeight="1" x14ac:dyDescent="0.2">
      <c r="B525" s="585"/>
      <c r="C525" s="585"/>
      <c r="D525" s="585"/>
      <c r="E525" s="173" t="s">
        <v>103</v>
      </c>
      <c r="F525" s="104" t="s">
        <v>283</v>
      </c>
      <c r="G525" s="201">
        <f>12*Coeficientes!F58</f>
        <v>7.5555555555555556E-2</v>
      </c>
      <c r="H525" s="19">
        <f t="shared" si="70"/>
        <v>392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</row>
    <row r="526" spans="1:150" ht="26.25" customHeight="1" x14ac:dyDescent="0.2">
      <c r="B526" s="585"/>
      <c r="C526" s="585"/>
      <c r="D526" s="585"/>
      <c r="E526" s="173" t="s">
        <v>104</v>
      </c>
      <c r="F526" s="104" t="s">
        <v>283</v>
      </c>
      <c r="G526" s="201">
        <f>12*Coeficientes!F59</f>
        <v>5.6666666666666671E-2</v>
      </c>
      <c r="H526" s="19">
        <f t="shared" si="70"/>
        <v>393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</row>
    <row r="527" spans="1:150" ht="26.25" customHeight="1" x14ac:dyDescent="0.2">
      <c r="B527" s="585"/>
      <c r="C527" s="585"/>
      <c r="D527" s="585"/>
      <c r="E527" s="173" t="s">
        <v>105</v>
      </c>
      <c r="F527" s="104" t="s">
        <v>283</v>
      </c>
      <c r="G527" s="201">
        <f>12*Coeficientes!F60</f>
        <v>3.7777777777777778E-2</v>
      </c>
      <c r="H527" s="19">
        <f t="shared" si="70"/>
        <v>394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</row>
    <row r="528" spans="1:150" ht="26.25" customHeight="1" x14ac:dyDescent="0.2">
      <c r="B528" s="585"/>
      <c r="C528" s="585"/>
      <c r="D528" s="585"/>
      <c r="E528" s="173" t="s">
        <v>106</v>
      </c>
      <c r="F528" s="104" t="s">
        <v>283</v>
      </c>
      <c r="G528" s="201">
        <f>12*Coeficientes!F61</f>
        <v>1.8888888888888889E-2</v>
      </c>
      <c r="H528" s="19">
        <f t="shared" si="70"/>
        <v>395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</row>
    <row r="529" spans="2:150" ht="26.25" customHeight="1" x14ac:dyDescent="0.2">
      <c r="B529" s="585"/>
      <c r="C529" s="585"/>
      <c r="D529" s="585"/>
      <c r="E529" s="173" t="s">
        <v>107</v>
      </c>
      <c r="F529" s="104" t="s">
        <v>283</v>
      </c>
      <c r="G529" s="201">
        <f>12*Coeficientes!F62</f>
        <v>0</v>
      </c>
      <c r="H529" s="19">
        <f t="shared" si="70"/>
        <v>396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</row>
    <row r="530" spans="2:150" ht="26.25" customHeight="1" x14ac:dyDescent="0.2">
      <c r="B530" s="585"/>
      <c r="C530" s="585"/>
      <c r="D530" s="585"/>
      <c r="E530" s="173" t="s">
        <v>108</v>
      </c>
      <c r="F530" s="104" t="s">
        <v>283</v>
      </c>
      <c r="G530" s="201">
        <f>12*Coeficientes!F63</f>
        <v>0</v>
      </c>
      <c r="H530" s="19">
        <f t="shared" si="70"/>
        <v>397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</row>
    <row r="531" spans="2:150" ht="26.25" customHeight="1" x14ac:dyDescent="0.2">
      <c r="B531" s="585"/>
      <c r="C531" s="585"/>
      <c r="D531" s="585"/>
      <c r="E531" s="173" t="s">
        <v>109</v>
      </c>
      <c r="F531" s="104" t="s">
        <v>283</v>
      </c>
      <c r="G531" s="201">
        <f>12*Coeficientes!F64</f>
        <v>0</v>
      </c>
      <c r="H531" s="19">
        <f t="shared" si="70"/>
        <v>398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</row>
    <row r="532" spans="2:150" ht="26.25" customHeight="1" x14ac:dyDescent="0.2">
      <c r="B532" s="585"/>
      <c r="C532" s="585"/>
      <c r="D532" s="585"/>
      <c r="E532" s="173" t="s">
        <v>110</v>
      </c>
      <c r="F532" s="104" t="s">
        <v>283</v>
      </c>
      <c r="G532" s="201">
        <f>12*Coeficientes!F65</f>
        <v>0</v>
      </c>
      <c r="H532" s="19">
        <f t="shared" si="70"/>
        <v>399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</row>
    <row r="533" spans="2:150" ht="26.25" customHeight="1" x14ac:dyDescent="0.2">
      <c r="B533" s="585"/>
      <c r="C533" s="585"/>
      <c r="D533" s="585"/>
      <c r="E533" s="173" t="s">
        <v>111</v>
      </c>
      <c r="F533" s="104" t="s">
        <v>283</v>
      </c>
      <c r="G533" s="201">
        <f>12*Coeficientes!F66</f>
        <v>0</v>
      </c>
      <c r="H533" s="19">
        <f t="shared" si="70"/>
        <v>400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</row>
    <row r="534" spans="2:150" ht="26.25" customHeight="1" x14ac:dyDescent="0.2">
      <c r="B534" s="585"/>
      <c r="C534" s="585"/>
      <c r="D534" s="585"/>
      <c r="E534" s="173" t="s">
        <v>112</v>
      </c>
      <c r="F534" s="104" t="s">
        <v>283</v>
      </c>
      <c r="G534" s="201">
        <f>12*Coeficientes!F67</f>
        <v>0</v>
      </c>
      <c r="H534" s="19">
        <f t="shared" si="70"/>
        <v>401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</row>
    <row r="535" spans="2:150" ht="26.25" customHeight="1" x14ac:dyDescent="0.2">
      <c r="B535" s="585"/>
      <c r="C535" s="585"/>
      <c r="D535" s="585"/>
      <c r="E535" s="184" t="s">
        <v>113</v>
      </c>
      <c r="F535" s="104" t="s">
        <v>283</v>
      </c>
      <c r="G535" s="201">
        <f>12*Coeficientes!F68</f>
        <v>0</v>
      </c>
      <c r="H535" s="19">
        <f t="shared" si="70"/>
        <v>402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</row>
    <row r="536" spans="2:150" ht="26.25" customHeight="1" x14ac:dyDescent="0.2">
      <c r="B536" s="36"/>
      <c r="C536" s="36"/>
      <c r="D536" s="36"/>
      <c r="E536" s="36"/>
      <c r="F536" s="36"/>
      <c r="G536" s="36"/>
      <c r="H536" s="36"/>
      <c r="I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</row>
    <row r="537" spans="2:150" ht="26.25" customHeight="1" x14ac:dyDescent="0.2">
      <c r="B537" s="585" t="s">
        <v>350</v>
      </c>
      <c r="C537" s="585" t="s">
        <v>173</v>
      </c>
      <c r="D537" s="585" t="s">
        <v>352</v>
      </c>
      <c r="E537" s="173" t="s">
        <v>54</v>
      </c>
      <c r="F537" s="104" t="s">
        <v>80</v>
      </c>
      <c r="G537" s="197">
        <f>G115*G520</f>
        <v>0</v>
      </c>
      <c r="H537" s="19">
        <f>H535+1</f>
        <v>403</v>
      </c>
      <c r="K537" s="19">
        <f>H537</f>
        <v>403</v>
      </c>
      <c r="L537" s="31" t="s">
        <v>5</v>
      </c>
      <c r="M537" s="19">
        <f t="shared" ref="M537:M552" si="71">H115</f>
        <v>70</v>
      </c>
      <c r="N537" s="31" t="s">
        <v>4</v>
      </c>
      <c r="O537" s="19">
        <f t="shared" ref="O537:O552" si="72">H520</f>
        <v>387</v>
      </c>
      <c r="P537" s="162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</row>
    <row r="538" spans="2:150" ht="26.25" customHeight="1" x14ac:dyDescent="0.2">
      <c r="B538" s="585"/>
      <c r="C538" s="585"/>
      <c r="D538" s="585"/>
      <c r="E538" s="173" t="s">
        <v>99</v>
      </c>
      <c r="F538" s="104" t="s">
        <v>80</v>
      </c>
      <c r="G538" s="197">
        <f t="shared" ref="G538:G552" si="73">G116*G521</f>
        <v>0</v>
      </c>
      <c r="H538" s="19">
        <f>H537+1</f>
        <v>404</v>
      </c>
      <c r="K538" s="19">
        <f t="shared" ref="K538:K553" si="74">H538</f>
        <v>404</v>
      </c>
      <c r="L538" s="31" t="s">
        <v>5</v>
      </c>
      <c r="M538" s="19">
        <f t="shared" si="71"/>
        <v>71</v>
      </c>
      <c r="N538" s="31" t="s">
        <v>4</v>
      </c>
      <c r="O538" s="19">
        <f t="shared" si="72"/>
        <v>388</v>
      </c>
      <c r="P538" s="162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</row>
    <row r="539" spans="2:150" ht="26.25" customHeight="1" x14ac:dyDescent="0.2">
      <c r="B539" s="585"/>
      <c r="C539" s="585"/>
      <c r="D539" s="585"/>
      <c r="E539" s="173" t="s">
        <v>100</v>
      </c>
      <c r="F539" s="104" t="s">
        <v>80</v>
      </c>
      <c r="G539" s="197">
        <f t="shared" si="73"/>
        <v>0</v>
      </c>
      <c r="H539" s="19">
        <f t="shared" ref="H539:H552" si="75">H538+1</f>
        <v>405</v>
      </c>
      <c r="K539" s="19">
        <f t="shared" si="74"/>
        <v>405</v>
      </c>
      <c r="L539" s="31" t="s">
        <v>5</v>
      </c>
      <c r="M539" s="19">
        <f t="shared" si="71"/>
        <v>72</v>
      </c>
      <c r="N539" s="31" t="s">
        <v>4</v>
      </c>
      <c r="O539" s="19">
        <f t="shared" si="72"/>
        <v>389</v>
      </c>
      <c r="P539" s="162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</row>
    <row r="540" spans="2:150" ht="26.25" customHeight="1" x14ac:dyDescent="0.2">
      <c r="B540" s="585"/>
      <c r="C540" s="585"/>
      <c r="D540" s="585"/>
      <c r="E540" s="173" t="s">
        <v>101</v>
      </c>
      <c r="F540" s="104" t="s">
        <v>80</v>
      </c>
      <c r="G540" s="197">
        <f t="shared" si="73"/>
        <v>0</v>
      </c>
      <c r="H540" s="19">
        <f t="shared" si="75"/>
        <v>406</v>
      </c>
      <c r="K540" s="19">
        <f t="shared" si="74"/>
        <v>406</v>
      </c>
      <c r="L540" s="31" t="s">
        <v>5</v>
      </c>
      <c r="M540" s="19">
        <f t="shared" si="71"/>
        <v>73</v>
      </c>
      <c r="N540" s="31" t="s">
        <v>4</v>
      </c>
      <c r="O540" s="19">
        <f t="shared" si="72"/>
        <v>390</v>
      </c>
      <c r="P540" s="162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</row>
    <row r="541" spans="2:150" ht="26.25" customHeight="1" x14ac:dyDescent="0.2">
      <c r="B541" s="585"/>
      <c r="C541" s="585"/>
      <c r="D541" s="585"/>
      <c r="E541" s="173" t="s">
        <v>102</v>
      </c>
      <c r="F541" s="104" t="s">
        <v>80</v>
      </c>
      <c r="G541" s="197">
        <f t="shared" si="73"/>
        <v>0</v>
      </c>
      <c r="H541" s="19">
        <f t="shared" si="75"/>
        <v>407</v>
      </c>
      <c r="K541" s="19">
        <f t="shared" si="74"/>
        <v>407</v>
      </c>
      <c r="L541" s="31" t="s">
        <v>5</v>
      </c>
      <c r="M541" s="19">
        <f t="shared" si="71"/>
        <v>74</v>
      </c>
      <c r="N541" s="31" t="s">
        <v>4</v>
      </c>
      <c r="O541" s="19">
        <f t="shared" si="72"/>
        <v>391</v>
      </c>
      <c r="P541" s="162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</row>
    <row r="542" spans="2:150" ht="26.25" customHeight="1" x14ac:dyDescent="0.2">
      <c r="B542" s="585"/>
      <c r="C542" s="585"/>
      <c r="D542" s="585"/>
      <c r="E542" s="173" t="s">
        <v>103</v>
      </c>
      <c r="F542" s="104" t="s">
        <v>80</v>
      </c>
      <c r="G542" s="197">
        <f t="shared" si="73"/>
        <v>0</v>
      </c>
      <c r="H542" s="19">
        <f t="shared" si="75"/>
        <v>408</v>
      </c>
      <c r="K542" s="19">
        <f t="shared" si="74"/>
        <v>408</v>
      </c>
      <c r="L542" s="31" t="s">
        <v>5</v>
      </c>
      <c r="M542" s="19">
        <f t="shared" si="71"/>
        <v>75</v>
      </c>
      <c r="N542" s="31" t="s">
        <v>4</v>
      </c>
      <c r="O542" s="19">
        <f t="shared" si="72"/>
        <v>392</v>
      </c>
      <c r="P542" s="162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</row>
    <row r="543" spans="2:150" ht="26.25" customHeight="1" x14ac:dyDescent="0.2">
      <c r="B543" s="585"/>
      <c r="C543" s="585"/>
      <c r="D543" s="585"/>
      <c r="E543" s="173" t="s">
        <v>104</v>
      </c>
      <c r="F543" s="104" t="s">
        <v>80</v>
      </c>
      <c r="G543" s="197">
        <f t="shared" si="73"/>
        <v>0</v>
      </c>
      <c r="H543" s="19">
        <f t="shared" si="75"/>
        <v>409</v>
      </c>
      <c r="K543" s="19">
        <f t="shared" si="74"/>
        <v>409</v>
      </c>
      <c r="L543" s="31" t="s">
        <v>5</v>
      </c>
      <c r="M543" s="19">
        <f t="shared" si="71"/>
        <v>76</v>
      </c>
      <c r="N543" s="31" t="s">
        <v>4</v>
      </c>
      <c r="O543" s="19">
        <f t="shared" si="72"/>
        <v>393</v>
      </c>
      <c r="P543" s="162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</row>
    <row r="544" spans="2:150" ht="26.25" customHeight="1" x14ac:dyDescent="0.2">
      <c r="B544" s="585"/>
      <c r="C544" s="585"/>
      <c r="D544" s="585"/>
      <c r="E544" s="173" t="s">
        <v>105</v>
      </c>
      <c r="F544" s="104" t="s">
        <v>80</v>
      </c>
      <c r="G544" s="197">
        <f t="shared" si="73"/>
        <v>0</v>
      </c>
      <c r="H544" s="19">
        <f t="shared" si="75"/>
        <v>410</v>
      </c>
      <c r="K544" s="19">
        <f t="shared" si="74"/>
        <v>410</v>
      </c>
      <c r="L544" s="31" t="s">
        <v>5</v>
      </c>
      <c r="M544" s="19">
        <f t="shared" si="71"/>
        <v>77</v>
      </c>
      <c r="N544" s="31" t="s">
        <v>4</v>
      </c>
      <c r="O544" s="19">
        <f t="shared" si="72"/>
        <v>394</v>
      </c>
      <c r="P544" s="162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</row>
    <row r="545" spans="1:150" ht="26.25" customHeight="1" x14ac:dyDescent="0.2">
      <c r="B545" s="585"/>
      <c r="C545" s="585"/>
      <c r="D545" s="585"/>
      <c r="E545" s="173" t="s">
        <v>106</v>
      </c>
      <c r="F545" s="104" t="s">
        <v>80</v>
      </c>
      <c r="G545" s="197">
        <f t="shared" si="73"/>
        <v>0</v>
      </c>
      <c r="H545" s="19">
        <f t="shared" si="75"/>
        <v>411</v>
      </c>
      <c r="K545" s="19">
        <f t="shared" si="74"/>
        <v>411</v>
      </c>
      <c r="L545" s="31" t="s">
        <v>5</v>
      </c>
      <c r="M545" s="19">
        <f t="shared" si="71"/>
        <v>78</v>
      </c>
      <c r="N545" s="31" t="s">
        <v>4</v>
      </c>
      <c r="O545" s="19">
        <f t="shared" si="72"/>
        <v>395</v>
      </c>
      <c r="P545" s="162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</row>
    <row r="546" spans="1:150" ht="26.25" customHeight="1" x14ac:dyDescent="0.2">
      <c r="B546" s="585"/>
      <c r="C546" s="585"/>
      <c r="D546" s="585"/>
      <c r="E546" s="173" t="s">
        <v>107</v>
      </c>
      <c r="F546" s="104" t="s">
        <v>80</v>
      </c>
      <c r="G546" s="197">
        <f t="shared" si="73"/>
        <v>0</v>
      </c>
      <c r="H546" s="19">
        <f t="shared" si="75"/>
        <v>412</v>
      </c>
      <c r="K546" s="19">
        <f t="shared" si="74"/>
        <v>412</v>
      </c>
      <c r="L546" s="31" t="s">
        <v>5</v>
      </c>
      <c r="M546" s="19">
        <f t="shared" si="71"/>
        <v>79</v>
      </c>
      <c r="N546" s="31" t="s">
        <v>4</v>
      </c>
      <c r="O546" s="19">
        <f t="shared" si="72"/>
        <v>396</v>
      </c>
      <c r="P546" s="162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</row>
    <row r="547" spans="1:150" ht="26.25" customHeight="1" x14ac:dyDescent="0.2">
      <c r="B547" s="585"/>
      <c r="C547" s="585"/>
      <c r="D547" s="585"/>
      <c r="E547" s="173" t="s">
        <v>108</v>
      </c>
      <c r="F547" s="104" t="s">
        <v>80</v>
      </c>
      <c r="G547" s="197">
        <f t="shared" si="73"/>
        <v>0</v>
      </c>
      <c r="H547" s="19">
        <f t="shared" si="75"/>
        <v>413</v>
      </c>
      <c r="K547" s="19">
        <f t="shared" si="74"/>
        <v>413</v>
      </c>
      <c r="L547" s="31" t="s">
        <v>5</v>
      </c>
      <c r="M547" s="19">
        <f t="shared" si="71"/>
        <v>80</v>
      </c>
      <c r="N547" s="31" t="s">
        <v>4</v>
      </c>
      <c r="O547" s="19">
        <f t="shared" si="72"/>
        <v>397</v>
      </c>
      <c r="P547" s="162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</row>
    <row r="548" spans="1:150" ht="26.25" customHeight="1" x14ac:dyDescent="0.2">
      <c r="B548" s="585"/>
      <c r="C548" s="585"/>
      <c r="D548" s="585"/>
      <c r="E548" s="173" t="s">
        <v>109</v>
      </c>
      <c r="F548" s="104" t="s">
        <v>80</v>
      </c>
      <c r="G548" s="197">
        <f t="shared" si="73"/>
        <v>0</v>
      </c>
      <c r="H548" s="19">
        <f t="shared" si="75"/>
        <v>414</v>
      </c>
      <c r="K548" s="19">
        <f t="shared" si="74"/>
        <v>414</v>
      </c>
      <c r="L548" s="31" t="s">
        <v>5</v>
      </c>
      <c r="M548" s="19">
        <f t="shared" si="71"/>
        <v>81</v>
      </c>
      <c r="N548" s="31" t="s">
        <v>4</v>
      </c>
      <c r="O548" s="19">
        <f t="shared" si="72"/>
        <v>398</v>
      </c>
      <c r="P548" s="162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</row>
    <row r="549" spans="1:150" ht="26.25" customHeight="1" x14ac:dyDescent="0.2">
      <c r="B549" s="585"/>
      <c r="C549" s="585"/>
      <c r="D549" s="585"/>
      <c r="E549" s="173" t="s">
        <v>110</v>
      </c>
      <c r="F549" s="104" t="s">
        <v>80</v>
      </c>
      <c r="G549" s="197">
        <f t="shared" si="73"/>
        <v>0</v>
      </c>
      <c r="H549" s="19">
        <f t="shared" si="75"/>
        <v>415</v>
      </c>
      <c r="K549" s="19">
        <f t="shared" si="74"/>
        <v>415</v>
      </c>
      <c r="L549" s="31" t="s">
        <v>5</v>
      </c>
      <c r="M549" s="19">
        <f t="shared" si="71"/>
        <v>82</v>
      </c>
      <c r="N549" s="31" t="s">
        <v>4</v>
      </c>
      <c r="O549" s="19">
        <f t="shared" si="72"/>
        <v>399</v>
      </c>
      <c r="P549" s="162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</row>
    <row r="550" spans="1:150" ht="26.25" customHeight="1" x14ac:dyDescent="0.2">
      <c r="B550" s="585"/>
      <c r="C550" s="585"/>
      <c r="D550" s="585"/>
      <c r="E550" s="173" t="s">
        <v>111</v>
      </c>
      <c r="F550" s="104" t="s">
        <v>80</v>
      </c>
      <c r="G550" s="197">
        <f t="shared" si="73"/>
        <v>0</v>
      </c>
      <c r="H550" s="19">
        <f t="shared" si="75"/>
        <v>416</v>
      </c>
      <c r="K550" s="19">
        <f t="shared" si="74"/>
        <v>416</v>
      </c>
      <c r="L550" s="31" t="s">
        <v>5</v>
      </c>
      <c r="M550" s="19">
        <f t="shared" si="71"/>
        <v>83</v>
      </c>
      <c r="N550" s="31" t="s">
        <v>4</v>
      </c>
      <c r="O550" s="19">
        <f t="shared" si="72"/>
        <v>400</v>
      </c>
      <c r="P550" s="162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</row>
    <row r="551" spans="1:150" ht="26.25" customHeight="1" x14ac:dyDescent="0.2">
      <c r="B551" s="585"/>
      <c r="C551" s="585"/>
      <c r="D551" s="585"/>
      <c r="E551" s="173" t="s">
        <v>112</v>
      </c>
      <c r="F551" s="104" t="s">
        <v>80</v>
      </c>
      <c r="G551" s="197">
        <f t="shared" si="73"/>
        <v>0</v>
      </c>
      <c r="H551" s="19">
        <f t="shared" si="75"/>
        <v>417</v>
      </c>
      <c r="K551" s="19">
        <f t="shared" si="74"/>
        <v>417</v>
      </c>
      <c r="L551" s="31" t="s">
        <v>5</v>
      </c>
      <c r="M551" s="19">
        <f t="shared" si="71"/>
        <v>84</v>
      </c>
      <c r="N551" s="31" t="s">
        <v>4</v>
      </c>
      <c r="O551" s="19">
        <f t="shared" si="72"/>
        <v>401</v>
      </c>
      <c r="P551" s="162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</row>
    <row r="552" spans="1:150" ht="26.25" customHeight="1" x14ac:dyDescent="0.2">
      <c r="B552" s="585"/>
      <c r="C552" s="585"/>
      <c r="D552" s="585"/>
      <c r="E552" s="184" t="s">
        <v>113</v>
      </c>
      <c r="F552" s="104" t="s">
        <v>80</v>
      </c>
      <c r="G552" s="197">
        <f t="shared" si="73"/>
        <v>0</v>
      </c>
      <c r="H552" s="19">
        <f t="shared" si="75"/>
        <v>418</v>
      </c>
      <c r="K552" s="19">
        <f t="shared" si="74"/>
        <v>418</v>
      </c>
      <c r="L552" s="31" t="s">
        <v>5</v>
      </c>
      <c r="M552" s="19">
        <f t="shared" si="71"/>
        <v>85</v>
      </c>
      <c r="N552" s="31" t="s">
        <v>4</v>
      </c>
      <c r="O552" s="19">
        <f t="shared" si="72"/>
        <v>402</v>
      </c>
      <c r="P552" s="162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</row>
    <row r="553" spans="1:150" ht="26.25" customHeight="1" x14ac:dyDescent="0.2">
      <c r="B553" s="585"/>
      <c r="C553" s="585"/>
      <c r="D553" s="585"/>
      <c r="E553" s="184" t="s">
        <v>30</v>
      </c>
      <c r="F553" s="104" t="s">
        <v>80</v>
      </c>
      <c r="G553" s="197">
        <f>SUM(G537:G552)</f>
        <v>0</v>
      </c>
      <c r="H553" s="19">
        <f>H552+1</f>
        <v>419</v>
      </c>
      <c r="K553" s="19">
        <f t="shared" si="74"/>
        <v>419</v>
      </c>
      <c r="L553" s="31" t="s">
        <v>5</v>
      </c>
      <c r="M553" s="11" t="s">
        <v>75</v>
      </c>
      <c r="N553" s="19">
        <f>H537</f>
        <v>403</v>
      </c>
      <c r="O553" s="17" t="s">
        <v>76</v>
      </c>
      <c r="P553" s="19">
        <f>H552</f>
        <v>418</v>
      </c>
      <c r="Q553" s="63" t="s">
        <v>77</v>
      </c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</row>
    <row r="554" spans="1:150" ht="26.25" customHeight="1" x14ac:dyDescent="0.2">
      <c r="B554" s="585"/>
      <c r="C554" s="585"/>
      <c r="D554" s="565" t="s">
        <v>125</v>
      </c>
      <c r="E554" s="565"/>
      <c r="F554" s="104" t="s">
        <v>93</v>
      </c>
      <c r="G554" s="197">
        <f>IF(G131=0,0,G54*G553/(G131*12))</f>
        <v>0</v>
      </c>
      <c r="H554" s="19">
        <f>H553+1</f>
        <v>420</v>
      </c>
      <c r="K554" s="19">
        <f>H554</f>
        <v>420</v>
      </c>
      <c r="L554" s="31" t="s">
        <v>5</v>
      </c>
      <c r="M554" s="19">
        <f>H54</f>
        <v>21</v>
      </c>
      <c r="N554" s="31" t="s">
        <v>4</v>
      </c>
      <c r="O554" s="19">
        <f>H553</f>
        <v>419</v>
      </c>
      <c r="P554" s="31" t="s">
        <v>89</v>
      </c>
      <c r="Q554" s="19">
        <f>H131</f>
        <v>86</v>
      </c>
      <c r="R554" s="31" t="s">
        <v>4</v>
      </c>
      <c r="S554" s="31">
        <v>12</v>
      </c>
      <c r="T554" s="63" t="s">
        <v>77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</row>
    <row r="555" spans="1:150" ht="26.25" customHeight="1" x14ac:dyDescent="0.2">
      <c r="A555" s="88"/>
      <c r="B555" s="31"/>
      <c r="C555" s="31"/>
      <c r="D555" s="31"/>
      <c r="E555" s="31"/>
      <c r="F555" s="31"/>
      <c r="G555" s="31"/>
      <c r="H555" s="31"/>
      <c r="I555" s="31"/>
      <c r="J555" s="88"/>
      <c r="K555" s="31"/>
      <c r="L555" s="31"/>
      <c r="M555" s="31"/>
      <c r="N555" s="31"/>
      <c r="O555" s="31"/>
      <c r="P555" s="31"/>
      <c r="Q555" s="86"/>
      <c r="R555" s="31"/>
      <c r="S555" s="31"/>
      <c r="T555" s="63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</row>
    <row r="556" spans="1:150" ht="26.25" customHeight="1" x14ac:dyDescent="0.2">
      <c r="B556" s="585" t="s">
        <v>350</v>
      </c>
      <c r="C556" s="585" t="s">
        <v>173</v>
      </c>
      <c r="D556" s="585" t="s">
        <v>349</v>
      </c>
      <c r="E556" s="173" t="s">
        <v>54</v>
      </c>
      <c r="F556" s="104" t="s">
        <v>80</v>
      </c>
      <c r="G556" s="197">
        <f>G205*G520</f>
        <v>0</v>
      </c>
      <c r="H556" s="19">
        <f>H554+1</f>
        <v>421</v>
      </c>
      <c r="K556" s="19">
        <f t="shared" ref="K556:K572" si="76">H556</f>
        <v>421</v>
      </c>
      <c r="L556" s="31" t="s">
        <v>5</v>
      </c>
      <c r="M556" s="19">
        <f t="shared" ref="M556:M571" si="77">H209</f>
        <v>158</v>
      </c>
      <c r="N556" s="31" t="s">
        <v>4</v>
      </c>
      <c r="O556" s="19">
        <f t="shared" ref="O556:O571" si="78">H520</f>
        <v>387</v>
      </c>
      <c r="P556" s="162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</row>
    <row r="557" spans="1:150" ht="26.25" customHeight="1" x14ac:dyDescent="0.2">
      <c r="B557" s="585"/>
      <c r="C557" s="585"/>
      <c r="D557" s="585"/>
      <c r="E557" s="173" t="s">
        <v>99</v>
      </c>
      <c r="F557" s="104" t="s">
        <v>80</v>
      </c>
      <c r="G557" s="197">
        <f t="shared" ref="G557:G571" si="79">G206*G521</f>
        <v>0</v>
      </c>
      <c r="H557" s="19">
        <f>H556+1</f>
        <v>422</v>
      </c>
      <c r="K557" s="19">
        <f t="shared" si="76"/>
        <v>422</v>
      </c>
      <c r="L557" s="31" t="s">
        <v>5</v>
      </c>
      <c r="M557" s="19">
        <f t="shared" si="77"/>
        <v>159</v>
      </c>
      <c r="N557" s="31" t="s">
        <v>4</v>
      </c>
      <c r="O557" s="19">
        <f t="shared" si="78"/>
        <v>388</v>
      </c>
      <c r="P557" s="162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</row>
    <row r="558" spans="1:150" ht="26.25" customHeight="1" x14ac:dyDescent="0.2">
      <c r="B558" s="585"/>
      <c r="C558" s="585"/>
      <c r="D558" s="585"/>
      <c r="E558" s="173" t="s">
        <v>100</v>
      </c>
      <c r="F558" s="104" t="s">
        <v>80</v>
      </c>
      <c r="G558" s="197">
        <f t="shared" si="79"/>
        <v>0</v>
      </c>
      <c r="H558" s="19">
        <f t="shared" ref="H558:H571" si="80">H557+1</f>
        <v>423</v>
      </c>
      <c r="K558" s="19">
        <f t="shared" si="76"/>
        <v>423</v>
      </c>
      <c r="L558" s="31" t="s">
        <v>5</v>
      </c>
      <c r="M558" s="19">
        <f t="shared" si="77"/>
        <v>160</v>
      </c>
      <c r="N558" s="31" t="s">
        <v>4</v>
      </c>
      <c r="O558" s="19">
        <f t="shared" si="78"/>
        <v>389</v>
      </c>
      <c r="P558" s="162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</row>
    <row r="559" spans="1:150" ht="26.25" customHeight="1" x14ac:dyDescent="0.2">
      <c r="B559" s="585"/>
      <c r="C559" s="585"/>
      <c r="D559" s="585"/>
      <c r="E559" s="173" t="s">
        <v>101</v>
      </c>
      <c r="F559" s="104" t="s">
        <v>80</v>
      </c>
      <c r="G559" s="197">
        <f t="shared" si="79"/>
        <v>0</v>
      </c>
      <c r="H559" s="19">
        <f t="shared" si="80"/>
        <v>424</v>
      </c>
      <c r="K559" s="19">
        <f t="shared" si="76"/>
        <v>424</v>
      </c>
      <c r="L559" s="31" t="s">
        <v>5</v>
      </c>
      <c r="M559" s="19">
        <f t="shared" si="77"/>
        <v>161</v>
      </c>
      <c r="N559" s="31" t="s">
        <v>4</v>
      </c>
      <c r="O559" s="19">
        <f t="shared" si="78"/>
        <v>390</v>
      </c>
      <c r="P559" s="162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</row>
    <row r="560" spans="1:150" ht="26.25" customHeight="1" x14ac:dyDescent="0.2">
      <c r="B560" s="585"/>
      <c r="C560" s="585"/>
      <c r="D560" s="585"/>
      <c r="E560" s="173" t="s">
        <v>102</v>
      </c>
      <c r="F560" s="104" t="s">
        <v>80</v>
      </c>
      <c r="G560" s="197">
        <f t="shared" si="79"/>
        <v>0</v>
      </c>
      <c r="H560" s="19">
        <f t="shared" si="80"/>
        <v>425</v>
      </c>
      <c r="K560" s="19">
        <f t="shared" si="76"/>
        <v>425</v>
      </c>
      <c r="L560" s="31" t="s">
        <v>5</v>
      </c>
      <c r="M560" s="19">
        <f t="shared" si="77"/>
        <v>162</v>
      </c>
      <c r="N560" s="31" t="s">
        <v>4</v>
      </c>
      <c r="O560" s="19">
        <f t="shared" si="78"/>
        <v>391</v>
      </c>
      <c r="P560" s="162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</row>
    <row r="561" spans="2:150" ht="26.25" customHeight="1" x14ac:dyDescent="0.2">
      <c r="B561" s="585"/>
      <c r="C561" s="585"/>
      <c r="D561" s="585"/>
      <c r="E561" s="173" t="s">
        <v>103</v>
      </c>
      <c r="F561" s="104" t="s">
        <v>80</v>
      </c>
      <c r="G561" s="197">
        <f t="shared" si="79"/>
        <v>0</v>
      </c>
      <c r="H561" s="19">
        <f t="shared" si="80"/>
        <v>426</v>
      </c>
      <c r="K561" s="19">
        <f t="shared" si="76"/>
        <v>426</v>
      </c>
      <c r="L561" s="31" t="s">
        <v>5</v>
      </c>
      <c r="M561" s="19">
        <f t="shared" si="77"/>
        <v>163</v>
      </c>
      <c r="N561" s="31" t="s">
        <v>4</v>
      </c>
      <c r="O561" s="19">
        <f t="shared" si="78"/>
        <v>392</v>
      </c>
      <c r="P561" s="162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</row>
    <row r="562" spans="2:150" ht="26.25" customHeight="1" x14ac:dyDescent="0.2">
      <c r="B562" s="585"/>
      <c r="C562" s="585"/>
      <c r="D562" s="585"/>
      <c r="E562" s="173" t="s">
        <v>104</v>
      </c>
      <c r="F562" s="104" t="s">
        <v>80</v>
      </c>
      <c r="G562" s="197">
        <f t="shared" si="79"/>
        <v>0</v>
      </c>
      <c r="H562" s="19">
        <f t="shared" si="80"/>
        <v>427</v>
      </c>
      <c r="K562" s="19">
        <f t="shared" si="76"/>
        <v>427</v>
      </c>
      <c r="L562" s="31" t="s">
        <v>5</v>
      </c>
      <c r="M562" s="19">
        <f t="shared" si="77"/>
        <v>164</v>
      </c>
      <c r="N562" s="31" t="s">
        <v>4</v>
      </c>
      <c r="O562" s="19">
        <f t="shared" si="78"/>
        <v>393</v>
      </c>
      <c r="P562" s="162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</row>
    <row r="563" spans="2:150" ht="26.25" customHeight="1" x14ac:dyDescent="0.2">
      <c r="B563" s="585"/>
      <c r="C563" s="585"/>
      <c r="D563" s="585"/>
      <c r="E563" s="173" t="s">
        <v>105</v>
      </c>
      <c r="F563" s="104" t="s">
        <v>80</v>
      </c>
      <c r="G563" s="197">
        <f t="shared" si="79"/>
        <v>0</v>
      </c>
      <c r="H563" s="19">
        <f t="shared" si="80"/>
        <v>428</v>
      </c>
      <c r="K563" s="19">
        <f t="shared" si="76"/>
        <v>428</v>
      </c>
      <c r="L563" s="31" t="s">
        <v>5</v>
      </c>
      <c r="M563" s="19">
        <f t="shared" si="77"/>
        <v>165</v>
      </c>
      <c r="N563" s="31" t="s">
        <v>4</v>
      </c>
      <c r="O563" s="19">
        <f t="shared" si="78"/>
        <v>394</v>
      </c>
      <c r="P563" s="162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</row>
    <row r="564" spans="2:150" ht="26.25" customHeight="1" x14ac:dyDescent="0.2">
      <c r="B564" s="585"/>
      <c r="C564" s="585"/>
      <c r="D564" s="585"/>
      <c r="E564" s="173" t="s">
        <v>106</v>
      </c>
      <c r="F564" s="104" t="s">
        <v>80</v>
      </c>
      <c r="G564" s="197">
        <f t="shared" si="79"/>
        <v>0</v>
      </c>
      <c r="H564" s="19">
        <f t="shared" si="80"/>
        <v>429</v>
      </c>
      <c r="K564" s="19">
        <f t="shared" si="76"/>
        <v>429</v>
      </c>
      <c r="L564" s="31" t="s">
        <v>5</v>
      </c>
      <c r="M564" s="19">
        <f t="shared" si="77"/>
        <v>166</v>
      </c>
      <c r="N564" s="31" t="s">
        <v>4</v>
      </c>
      <c r="O564" s="19">
        <f t="shared" si="78"/>
        <v>395</v>
      </c>
      <c r="P564" s="162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</row>
    <row r="565" spans="2:150" ht="26.25" customHeight="1" x14ac:dyDescent="0.2">
      <c r="B565" s="585"/>
      <c r="C565" s="585"/>
      <c r="D565" s="585"/>
      <c r="E565" s="173" t="s">
        <v>107</v>
      </c>
      <c r="F565" s="104" t="s">
        <v>80</v>
      </c>
      <c r="G565" s="197">
        <f t="shared" si="79"/>
        <v>0</v>
      </c>
      <c r="H565" s="19">
        <f t="shared" si="80"/>
        <v>430</v>
      </c>
      <c r="K565" s="19">
        <f t="shared" si="76"/>
        <v>430</v>
      </c>
      <c r="L565" s="31" t="s">
        <v>5</v>
      </c>
      <c r="M565" s="19">
        <f t="shared" si="77"/>
        <v>167</v>
      </c>
      <c r="N565" s="31" t="s">
        <v>4</v>
      </c>
      <c r="O565" s="19">
        <f t="shared" si="78"/>
        <v>396</v>
      </c>
      <c r="P565" s="162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</row>
    <row r="566" spans="2:150" ht="26.25" customHeight="1" x14ac:dyDescent="0.2">
      <c r="B566" s="585"/>
      <c r="C566" s="585"/>
      <c r="D566" s="585"/>
      <c r="E566" s="173" t="s">
        <v>108</v>
      </c>
      <c r="F566" s="104" t="s">
        <v>80</v>
      </c>
      <c r="G566" s="197">
        <f t="shared" si="79"/>
        <v>0</v>
      </c>
      <c r="H566" s="19">
        <f t="shared" si="80"/>
        <v>431</v>
      </c>
      <c r="K566" s="19">
        <f t="shared" si="76"/>
        <v>431</v>
      </c>
      <c r="L566" s="31" t="s">
        <v>5</v>
      </c>
      <c r="M566" s="19">
        <f t="shared" si="77"/>
        <v>168</v>
      </c>
      <c r="N566" s="31" t="s">
        <v>4</v>
      </c>
      <c r="O566" s="19">
        <f t="shared" si="78"/>
        <v>397</v>
      </c>
      <c r="P566" s="162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</row>
    <row r="567" spans="2:150" ht="26.25" customHeight="1" x14ac:dyDescent="0.2">
      <c r="B567" s="585"/>
      <c r="C567" s="585"/>
      <c r="D567" s="585"/>
      <c r="E567" s="173" t="s">
        <v>109</v>
      </c>
      <c r="F567" s="104" t="s">
        <v>80</v>
      </c>
      <c r="G567" s="197">
        <f t="shared" si="79"/>
        <v>0</v>
      </c>
      <c r="H567" s="19">
        <f t="shared" si="80"/>
        <v>432</v>
      </c>
      <c r="K567" s="19">
        <f t="shared" si="76"/>
        <v>432</v>
      </c>
      <c r="L567" s="31" t="s">
        <v>5</v>
      </c>
      <c r="M567" s="19">
        <f t="shared" si="77"/>
        <v>169</v>
      </c>
      <c r="N567" s="31" t="s">
        <v>4</v>
      </c>
      <c r="O567" s="19">
        <f t="shared" si="78"/>
        <v>398</v>
      </c>
      <c r="P567" s="162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</row>
    <row r="568" spans="2:150" ht="26.25" customHeight="1" x14ac:dyDescent="0.2">
      <c r="B568" s="585"/>
      <c r="C568" s="585"/>
      <c r="D568" s="585"/>
      <c r="E568" s="173" t="s">
        <v>110</v>
      </c>
      <c r="F568" s="104" t="s">
        <v>80</v>
      </c>
      <c r="G568" s="197">
        <f t="shared" si="79"/>
        <v>0</v>
      </c>
      <c r="H568" s="19">
        <f t="shared" si="80"/>
        <v>433</v>
      </c>
      <c r="K568" s="19">
        <f t="shared" si="76"/>
        <v>433</v>
      </c>
      <c r="L568" s="31" t="s">
        <v>5</v>
      </c>
      <c r="M568" s="19">
        <f t="shared" si="77"/>
        <v>170</v>
      </c>
      <c r="N568" s="31" t="s">
        <v>4</v>
      </c>
      <c r="O568" s="19">
        <f t="shared" si="78"/>
        <v>399</v>
      </c>
      <c r="P568" s="162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</row>
    <row r="569" spans="2:150" ht="26.25" customHeight="1" x14ac:dyDescent="0.2">
      <c r="B569" s="585"/>
      <c r="C569" s="585"/>
      <c r="D569" s="585"/>
      <c r="E569" s="173" t="s">
        <v>111</v>
      </c>
      <c r="F569" s="104" t="s">
        <v>80</v>
      </c>
      <c r="G569" s="197">
        <f t="shared" si="79"/>
        <v>0</v>
      </c>
      <c r="H569" s="19">
        <f t="shared" si="80"/>
        <v>434</v>
      </c>
      <c r="K569" s="19">
        <f t="shared" si="76"/>
        <v>434</v>
      </c>
      <c r="L569" s="31" t="s">
        <v>5</v>
      </c>
      <c r="M569" s="19">
        <f t="shared" si="77"/>
        <v>171</v>
      </c>
      <c r="N569" s="31" t="s">
        <v>4</v>
      </c>
      <c r="O569" s="19">
        <f t="shared" si="78"/>
        <v>400</v>
      </c>
      <c r="P569" s="162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</row>
    <row r="570" spans="2:150" ht="26.25" customHeight="1" x14ac:dyDescent="0.2">
      <c r="B570" s="585"/>
      <c r="C570" s="585"/>
      <c r="D570" s="585"/>
      <c r="E570" s="173" t="s">
        <v>112</v>
      </c>
      <c r="F570" s="104" t="s">
        <v>80</v>
      </c>
      <c r="G570" s="197">
        <f t="shared" si="79"/>
        <v>0</v>
      </c>
      <c r="H570" s="19">
        <f t="shared" si="80"/>
        <v>435</v>
      </c>
      <c r="K570" s="19">
        <f t="shared" si="76"/>
        <v>435</v>
      </c>
      <c r="L570" s="31" t="s">
        <v>5</v>
      </c>
      <c r="M570" s="19">
        <f t="shared" si="77"/>
        <v>172</v>
      </c>
      <c r="N570" s="31" t="s">
        <v>4</v>
      </c>
      <c r="O570" s="19">
        <f t="shared" si="78"/>
        <v>401</v>
      </c>
      <c r="P570" s="162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</row>
    <row r="571" spans="2:150" ht="26.25" customHeight="1" x14ac:dyDescent="0.2">
      <c r="B571" s="585"/>
      <c r="C571" s="585"/>
      <c r="D571" s="585"/>
      <c r="E571" s="184" t="s">
        <v>113</v>
      </c>
      <c r="F571" s="104" t="s">
        <v>80</v>
      </c>
      <c r="G571" s="197">
        <f t="shared" si="79"/>
        <v>0</v>
      </c>
      <c r="H571" s="19">
        <f t="shared" si="80"/>
        <v>436</v>
      </c>
      <c r="K571" s="19">
        <f t="shared" si="76"/>
        <v>436</v>
      </c>
      <c r="L571" s="31" t="s">
        <v>5</v>
      </c>
      <c r="M571" s="19">
        <f t="shared" si="77"/>
        <v>173</v>
      </c>
      <c r="N571" s="31" t="s">
        <v>4</v>
      </c>
      <c r="O571" s="19">
        <f t="shared" si="78"/>
        <v>402</v>
      </c>
      <c r="P571" s="162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</row>
    <row r="572" spans="2:150" ht="26.25" customHeight="1" x14ac:dyDescent="0.2">
      <c r="B572" s="585"/>
      <c r="C572" s="585"/>
      <c r="D572" s="585"/>
      <c r="E572" s="184" t="s">
        <v>29</v>
      </c>
      <c r="F572" s="104" t="s">
        <v>80</v>
      </c>
      <c r="G572" s="197">
        <f>SUM(G556:G571)</f>
        <v>0</v>
      </c>
      <c r="H572" s="19">
        <f>H571+1</f>
        <v>437</v>
      </c>
      <c r="K572" s="19">
        <f t="shared" si="76"/>
        <v>437</v>
      </c>
      <c r="L572" s="31" t="s">
        <v>5</v>
      </c>
      <c r="M572" s="11" t="s">
        <v>75</v>
      </c>
      <c r="N572" s="19">
        <f>H556</f>
        <v>421</v>
      </c>
      <c r="O572" s="17" t="s">
        <v>76</v>
      </c>
      <c r="P572" s="19">
        <f>H571</f>
        <v>436</v>
      </c>
      <c r="Q572" s="63" t="s">
        <v>77</v>
      </c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</row>
    <row r="573" spans="2:150" ht="26.25" customHeight="1" x14ac:dyDescent="0.2">
      <c r="B573" s="585"/>
      <c r="C573" s="585"/>
      <c r="D573" s="565" t="s">
        <v>125</v>
      </c>
      <c r="E573" s="565"/>
      <c r="F573" s="104" t="s">
        <v>93</v>
      </c>
      <c r="G573" s="197">
        <f>IF(G225=0,0,G59*G572/(G225*12))</f>
        <v>0</v>
      </c>
      <c r="H573" s="19">
        <f>H572+1</f>
        <v>438</v>
      </c>
      <c r="K573" s="19">
        <f>H573</f>
        <v>438</v>
      </c>
      <c r="L573" s="31" t="s">
        <v>5</v>
      </c>
      <c r="M573" s="19">
        <f>H59</f>
        <v>26</v>
      </c>
      <c r="N573" s="31" t="s">
        <v>4</v>
      </c>
      <c r="O573" s="19">
        <f>H572</f>
        <v>437</v>
      </c>
      <c r="P573" s="31" t="s">
        <v>89</v>
      </c>
      <c r="Q573" s="19">
        <f>H225</f>
        <v>174</v>
      </c>
      <c r="R573" s="31" t="s">
        <v>4</v>
      </c>
      <c r="S573" s="31">
        <v>12</v>
      </c>
      <c r="T573" s="63" t="s">
        <v>77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</row>
    <row r="574" spans="2:150" ht="26.25" customHeight="1" x14ac:dyDescent="0.2">
      <c r="B574" s="585"/>
      <c r="C574" s="588" t="s">
        <v>126</v>
      </c>
      <c r="D574" s="616"/>
      <c r="E574" s="589"/>
      <c r="F574" s="104" t="s">
        <v>93</v>
      </c>
      <c r="G574" s="197">
        <f>IF(G396=0,0,(G554*G131+G573*G225)/G396)</f>
        <v>0</v>
      </c>
      <c r="H574" s="19">
        <f>H573+1</f>
        <v>439</v>
      </c>
      <c r="I574" s="36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</row>
    <row r="575" spans="2:150" ht="26.25" customHeight="1" x14ac:dyDescent="0.2">
      <c r="B575" s="36"/>
      <c r="C575" s="36"/>
      <c r="D575" s="36"/>
      <c r="E575" s="36"/>
      <c r="F575" s="36"/>
      <c r="G575" s="36"/>
      <c r="H575" s="36"/>
      <c r="I575" s="36"/>
      <c r="K575" s="86"/>
      <c r="L575" s="129"/>
      <c r="M575" s="86"/>
      <c r="N575" s="88"/>
      <c r="O575" s="86"/>
      <c r="P575" s="88"/>
      <c r="Q575" s="86"/>
      <c r="R575" s="88"/>
      <c r="S575" s="86"/>
      <c r="T575" s="111"/>
      <c r="U575" s="8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</row>
    <row r="576" spans="2:150" ht="26.25" customHeight="1" x14ac:dyDescent="0.2">
      <c r="B576" s="585" t="s">
        <v>350</v>
      </c>
      <c r="C576" s="585" t="s">
        <v>15</v>
      </c>
      <c r="D576" s="585" t="s">
        <v>348</v>
      </c>
      <c r="E576" s="173" t="s">
        <v>54</v>
      </c>
      <c r="F576" s="104" t="s">
        <v>283</v>
      </c>
      <c r="G576" s="201">
        <f>12*Coeficientes!F69</f>
        <v>0.15636363636363634</v>
      </c>
      <c r="H576" s="19">
        <f>H573+1</f>
        <v>439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</row>
    <row r="577" spans="2:150" ht="26.25" customHeight="1" x14ac:dyDescent="0.2">
      <c r="B577" s="585"/>
      <c r="C577" s="585"/>
      <c r="D577" s="585"/>
      <c r="E577" s="173" t="s">
        <v>99</v>
      </c>
      <c r="F577" s="104" t="s">
        <v>283</v>
      </c>
      <c r="G577" s="201">
        <f>12*Coeficientes!F70</f>
        <v>0.14072727272727273</v>
      </c>
      <c r="H577" s="19">
        <f>H576+1</f>
        <v>440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</row>
    <row r="578" spans="2:150" ht="26.25" customHeight="1" x14ac:dyDescent="0.2">
      <c r="B578" s="585"/>
      <c r="C578" s="585"/>
      <c r="D578" s="585"/>
      <c r="E578" s="173" t="s">
        <v>100</v>
      </c>
      <c r="F578" s="104" t="s">
        <v>283</v>
      </c>
      <c r="G578" s="201">
        <f>12*Coeficientes!F71</f>
        <v>0.12509090909090909</v>
      </c>
      <c r="H578" s="19">
        <f t="shared" ref="H578:H591" si="81">H577+1</f>
        <v>441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</row>
    <row r="579" spans="2:150" ht="26.25" customHeight="1" x14ac:dyDescent="0.2">
      <c r="B579" s="585"/>
      <c r="C579" s="585"/>
      <c r="D579" s="585"/>
      <c r="E579" s="173" t="s">
        <v>101</v>
      </c>
      <c r="F579" s="104" t="s">
        <v>283</v>
      </c>
      <c r="G579" s="201">
        <f>12*Coeficientes!F72</f>
        <v>0.10945454545454544</v>
      </c>
      <c r="H579" s="19">
        <f t="shared" si="81"/>
        <v>442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</row>
    <row r="580" spans="2:150" ht="26.25" customHeight="1" x14ac:dyDescent="0.2">
      <c r="B580" s="585"/>
      <c r="C580" s="585"/>
      <c r="D580" s="585"/>
      <c r="E580" s="173" t="s">
        <v>102</v>
      </c>
      <c r="F580" s="104" t="s">
        <v>283</v>
      </c>
      <c r="G580" s="201">
        <f>12*Coeficientes!F73</f>
        <v>9.3818181818181814E-2</v>
      </c>
      <c r="H580" s="19">
        <f t="shared" si="81"/>
        <v>443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</row>
    <row r="581" spans="2:150" ht="26.25" customHeight="1" x14ac:dyDescent="0.2">
      <c r="B581" s="585"/>
      <c r="C581" s="585"/>
      <c r="D581" s="585"/>
      <c r="E581" s="173" t="s">
        <v>103</v>
      </c>
      <c r="F581" s="104" t="s">
        <v>283</v>
      </c>
      <c r="G581" s="201">
        <f>12*Coeficientes!F74</f>
        <v>7.8181818181818172E-2</v>
      </c>
      <c r="H581" s="19">
        <f t="shared" si="81"/>
        <v>444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</row>
    <row r="582" spans="2:150" ht="26.25" customHeight="1" x14ac:dyDescent="0.2">
      <c r="B582" s="585"/>
      <c r="C582" s="585"/>
      <c r="D582" s="585"/>
      <c r="E582" s="173" t="s">
        <v>104</v>
      </c>
      <c r="F582" s="104" t="s">
        <v>283</v>
      </c>
      <c r="G582" s="201">
        <f>12*Coeficientes!F75</f>
        <v>6.2545454545454543E-2</v>
      </c>
      <c r="H582" s="19">
        <f t="shared" si="81"/>
        <v>445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</row>
    <row r="583" spans="2:150" ht="26.25" customHeight="1" x14ac:dyDescent="0.2">
      <c r="B583" s="585"/>
      <c r="C583" s="585"/>
      <c r="D583" s="585"/>
      <c r="E583" s="173" t="s">
        <v>105</v>
      </c>
      <c r="F583" s="104" t="s">
        <v>283</v>
      </c>
      <c r="G583" s="201">
        <f>12*Coeficientes!F76</f>
        <v>4.6909090909090907E-2</v>
      </c>
      <c r="H583" s="19">
        <f t="shared" si="81"/>
        <v>446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</row>
    <row r="584" spans="2:150" ht="26.25" customHeight="1" x14ac:dyDescent="0.2">
      <c r="B584" s="585"/>
      <c r="C584" s="585"/>
      <c r="D584" s="585"/>
      <c r="E584" s="173" t="s">
        <v>106</v>
      </c>
      <c r="F584" s="104" t="s">
        <v>283</v>
      </c>
      <c r="G584" s="201">
        <f>12*Coeficientes!F77</f>
        <v>3.1272727272727271E-2</v>
      </c>
      <c r="H584" s="19">
        <f t="shared" si="81"/>
        <v>447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</row>
    <row r="585" spans="2:150" ht="26.25" customHeight="1" x14ac:dyDescent="0.2">
      <c r="B585" s="585"/>
      <c r="C585" s="585"/>
      <c r="D585" s="585"/>
      <c r="E585" s="173" t="s">
        <v>107</v>
      </c>
      <c r="F585" s="104" t="s">
        <v>283</v>
      </c>
      <c r="G585" s="201">
        <f>12*Coeficientes!F78</f>
        <v>1.5636363636363636E-2</v>
      </c>
      <c r="H585" s="19">
        <f t="shared" si="81"/>
        <v>448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</row>
    <row r="586" spans="2:150" ht="26.25" customHeight="1" x14ac:dyDescent="0.2">
      <c r="B586" s="585"/>
      <c r="C586" s="585"/>
      <c r="D586" s="585"/>
      <c r="E586" s="173" t="s">
        <v>108</v>
      </c>
      <c r="F586" s="104" t="s">
        <v>283</v>
      </c>
      <c r="G586" s="201">
        <f>12*Coeficientes!F79</f>
        <v>0</v>
      </c>
      <c r="H586" s="19">
        <f t="shared" si="81"/>
        <v>449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</row>
    <row r="587" spans="2:150" ht="26.25" customHeight="1" x14ac:dyDescent="0.2">
      <c r="B587" s="585"/>
      <c r="C587" s="585"/>
      <c r="D587" s="585"/>
      <c r="E587" s="173" t="s">
        <v>109</v>
      </c>
      <c r="F587" s="104" t="s">
        <v>283</v>
      </c>
      <c r="G587" s="201">
        <f>12*Coeficientes!F80</f>
        <v>0</v>
      </c>
      <c r="H587" s="19">
        <f t="shared" si="81"/>
        <v>450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</row>
    <row r="588" spans="2:150" ht="26.25" customHeight="1" x14ac:dyDescent="0.2">
      <c r="B588" s="585"/>
      <c r="C588" s="585"/>
      <c r="D588" s="585"/>
      <c r="E588" s="173" t="s">
        <v>110</v>
      </c>
      <c r="F588" s="104" t="s">
        <v>283</v>
      </c>
      <c r="G588" s="201">
        <f>12*Coeficientes!F81</f>
        <v>0</v>
      </c>
      <c r="H588" s="19">
        <f t="shared" si="81"/>
        <v>451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</row>
    <row r="589" spans="2:150" ht="26.25" customHeight="1" x14ac:dyDescent="0.2">
      <c r="B589" s="585"/>
      <c r="C589" s="585"/>
      <c r="D589" s="585"/>
      <c r="E589" s="173" t="s">
        <v>111</v>
      </c>
      <c r="F589" s="104" t="s">
        <v>283</v>
      </c>
      <c r="G589" s="201">
        <f>12*Coeficientes!F82</f>
        <v>0</v>
      </c>
      <c r="H589" s="19">
        <f t="shared" si="81"/>
        <v>452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</row>
    <row r="590" spans="2:150" ht="26.25" customHeight="1" x14ac:dyDescent="0.2">
      <c r="B590" s="585"/>
      <c r="C590" s="585"/>
      <c r="D590" s="585"/>
      <c r="E590" s="173" t="s">
        <v>112</v>
      </c>
      <c r="F590" s="104" t="s">
        <v>283</v>
      </c>
      <c r="G590" s="201">
        <f>12*Coeficientes!F83</f>
        <v>0</v>
      </c>
      <c r="H590" s="19">
        <f t="shared" si="81"/>
        <v>453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</row>
    <row r="591" spans="2:150" ht="26.25" customHeight="1" x14ac:dyDescent="0.2">
      <c r="B591" s="585"/>
      <c r="C591" s="585"/>
      <c r="D591" s="585"/>
      <c r="E591" s="184" t="s">
        <v>113</v>
      </c>
      <c r="F591" s="104" t="s">
        <v>283</v>
      </c>
      <c r="G591" s="201">
        <f>12*Coeficientes!F84</f>
        <v>0</v>
      </c>
      <c r="H591" s="19">
        <f t="shared" si="81"/>
        <v>454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</row>
    <row r="592" spans="2:150" ht="26.25" customHeight="1" x14ac:dyDescent="0.2">
      <c r="B592" s="36"/>
      <c r="C592" s="36"/>
      <c r="D592" s="36"/>
      <c r="E592" s="36"/>
      <c r="F592" s="36"/>
      <c r="G592" s="36"/>
      <c r="H592" s="36"/>
      <c r="I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</row>
    <row r="593" spans="2:150" ht="26.25" customHeight="1" x14ac:dyDescent="0.2">
      <c r="B593" s="585" t="s">
        <v>350</v>
      </c>
      <c r="C593" s="585" t="s">
        <v>15</v>
      </c>
      <c r="D593" s="585" t="s">
        <v>352</v>
      </c>
      <c r="E593" s="173" t="s">
        <v>54</v>
      </c>
      <c r="F593" s="104" t="s">
        <v>80</v>
      </c>
      <c r="G593" s="197">
        <f>G133*G576</f>
        <v>0</v>
      </c>
      <c r="H593" s="19">
        <f>H591+1</f>
        <v>455</v>
      </c>
      <c r="K593" s="19">
        <f t="shared" ref="K593:K609" si="82">H593</f>
        <v>455</v>
      </c>
      <c r="L593" s="31" t="s">
        <v>5</v>
      </c>
      <c r="M593" s="19">
        <f t="shared" ref="M593:M608" si="83">H133</f>
        <v>87</v>
      </c>
      <c r="N593" s="31" t="s">
        <v>4</v>
      </c>
      <c r="O593" s="19">
        <f t="shared" ref="O593:O608" si="84">H576</f>
        <v>439</v>
      </c>
      <c r="P593" s="162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</row>
    <row r="594" spans="2:150" ht="26.25" customHeight="1" x14ac:dyDescent="0.2">
      <c r="B594" s="585"/>
      <c r="C594" s="585"/>
      <c r="D594" s="585"/>
      <c r="E594" s="173" t="s">
        <v>99</v>
      </c>
      <c r="F594" s="104" t="s">
        <v>80</v>
      </c>
      <c r="G594" s="197">
        <f t="shared" ref="G594:G608" si="85">G134*G577</f>
        <v>0</v>
      </c>
      <c r="H594" s="19">
        <f>H593+1</f>
        <v>456</v>
      </c>
      <c r="K594" s="19">
        <f t="shared" si="82"/>
        <v>456</v>
      </c>
      <c r="L594" s="31" t="s">
        <v>5</v>
      </c>
      <c r="M594" s="19">
        <f t="shared" si="83"/>
        <v>88</v>
      </c>
      <c r="N594" s="31" t="s">
        <v>4</v>
      </c>
      <c r="O594" s="19">
        <f t="shared" si="84"/>
        <v>440</v>
      </c>
      <c r="P594" s="162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</row>
    <row r="595" spans="2:150" ht="26.25" customHeight="1" x14ac:dyDescent="0.2">
      <c r="B595" s="585"/>
      <c r="C595" s="585"/>
      <c r="D595" s="585" t="s">
        <v>1</v>
      </c>
      <c r="E595" s="173" t="s">
        <v>100</v>
      </c>
      <c r="F595" s="104" t="s">
        <v>80</v>
      </c>
      <c r="G595" s="197">
        <f t="shared" si="85"/>
        <v>0</v>
      </c>
      <c r="H595" s="19">
        <f t="shared" ref="H595:H608" si="86">H594+1</f>
        <v>457</v>
      </c>
      <c r="K595" s="19">
        <f t="shared" si="82"/>
        <v>457</v>
      </c>
      <c r="L595" s="31" t="s">
        <v>5</v>
      </c>
      <c r="M595" s="19">
        <f t="shared" si="83"/>
        <v>89</v>
      </c>
      <c r="N595" s="31" t="s">
        <v>4</v>
      </c>
      <c r="O595" s="19">
        <f t="shared" si="84"/>
        <v>441</v>
      </c>
      <c r="P595" s="162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</row>
    <row r="596" spans="2:150" ht="26.25" customHeight="1" x14ac:dyDescent="0.2">
      <c r="B596" s="585"/>
      <c r="C596" s="585"/>
      <c r="D596" s="585"/>
      <c r="E596" s="173" t="s">
        <v>101</v>
      </c>
      <c r="F596" s="104" t="s">
        <v>80</v>
      </c>
      <c r="G596" s="197">
        <f t="shared" si="85"/>
        <v>0</v>
      </c>
      <c r="H596" s="19">
        <f t="shared" si="86"/>
        <v>458</v>
      </c>
      <c r="K596" s="19">
        <f t="shared" si="82"/>
        <v>458</v>
      </c>
      <c r="L596" s="31" t="s">
        <v>5</v>
      </c>
      <c r="M596" s="19">
        <f t="shared" si="83"/>
        <v>90</v>
      </c>
      <c r="N596" s="31" t="s">
        <v>4</v>
      </c>
      <c r="O596" s="19">
        <f t="shared" si="84"/>
        <v>442</v>
      </c>
      <c r="P596" s="162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</row>
    <row r="597" spans="2:150" ht="26.25" customHeight="1" x14ac:dyDescent="0.2">
      <c r="B597" s="585"/>
      <c r="C597" s="585"/>
      <c r="D597" s="585"/>
      <c r="E597" s="173" t="s">
        <v>102</v>
      </c>
      <c r="F597" s="104" t="s">
        <v>80</v>
      </c>
      <c r="G597" s="197">
        <f t="shared" si="85"/>
        <v>0</v>
      </c>
      <c r="H597" s="19">
        <f t="shared" si="86"/>
        <v>459</v>
      </c>
      <c r="K597" s="19">
        <f t="shared" si="82"/>
        <v>459</v>
      </c>
      <c r="L597" s="31" t="s">
        <v>5</v>
      </c>
      <c r="M597" s="19">
        <f t="shared" si="83"/>
        <v>91</v>
      </c>
      <c r="N597" s="31" t="s">
        <v>4</v>
      </c>
      <c r="O597" s="19">
        <f t="shared" si="84"/>
        <v>443</v>
      </c>
      <c r="P597" s="162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</row>
    <row r="598" spans="2:150" ht="26.25" customHeight="1" x14ac:dyDescent="0.2">
      <c r="B598" s="585"/>
      <c r="C598" s="585"/>
      <c r="D598" s="585"/>
      <c r="E598" s="173" t="s">
        <v>103</v>
      </c>
      <c r="F598" s="104" t="s">
        <v>80</v>
      </c>
      <c r="G598" s="197">
        <f t="shared" si="85"/>
        <v>0</v>
      </c>
      <c r="H598" s="19">
        <f t="shared" si="86"/>
        <v>460</v>
      </c>
      <c r="K598" s="19">
        <f t="shared" si="82"/>
        <v>460</v>
      </c>
      <c r="L598" s="31" t="s">
        <v>5</v>
      </c>
      <c r="M598" s="19">
        <f t="shared" si="83"/>
        <v>92</v>
      </c>
      <c r="N598" s="31" t="s">
        <v>4</v>
      </c>
      <c r="O598" s="19">
        <f t="shared" si="84"/>
        <v>444</v>
      </c>
      <c r="P598" s="162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</row>
    <row r="599" spans="2:150" ht="26.25" customHeight="1" x14ac:dyDescent="0.2">
      <c r="B599" s="585"/>
      <c r="C599" s="585"/>
      <c r="D599" s="585"/>
      <c r="E599" s="173" t="s">
        <v>104</v>
      </c>
      <c r="F599" s="104" t="s">
        <v>80</v>
      </c>
      <c r="G599" s="197">
        <f t="shared" si="85"/>
        <v>0</v>
      </c>
      <c r="H599" s="19">
        <f t="shared" si="86"/>
        <v>461</v>
      </c>
      <c r="K599" s="19">
        <f t="shared" si="82"/>
        <v>461</v>
      </c>
      <c r="L599" s="31" t="s">
        <v>5</v>
      </c>
      <c r="M599" s="19">
        <f t="shared" si="83"/>
        <v>93</v>
      </c>
      <c r="N599" s="31" t="s">
        <v>4</v>
      </c>
      <c r="O599" s="19">
        <f t="shared" si="84"/>
        <v>445</v>
      </c>
      <c r="P599" s="162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</row>
    <row r="600" spans="2:150" ht="26.25" customHeight="1" x14ac:dyDescent="0.2">
      <c r="B600" s="585"/>
      <c r="C600" s="585"/>
      <c r="D600" s="585"/>
      <c r="E600" s="173" t="s">
        <v>105</v>
      </c>
      <c r="F600" s="104" t="s">
        <v>80</v>
      </c>
      <c r="G600" s="197">
        <f t="shared" si="85"/>
        <v>0</v>
      </c>
      <c r="H600" s="19">
        <f t="shared" si="86"/>
        <v>462</v>
      </c>
      <c r="K600" s="19">
        <f t="shared" si="82"/>
        <v>462</v>
      </c>
      <c r="L600" s="31" t="s">
        <v>5</v>
      </c>
      <c r="M600" s="19">
        <f t="shared" si="83"/>
        <v>94</v>
      </c>
      <c r="N600" s="31" t="s">
        <v>4</v>
      </c>
      <c r="O600" s="19">
        <f t="shared" si="84"/>
        <v>446</v>
      </c>
      <c r="P600" s="162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</row>
    <row r="601" spans="2:150" ht="26.25" customHeight="1" x14ac:dyDescent="0.2">
      <c r="B601" s="585"/>
      <c r="C601" s="585"/>
      <c r="D601" s="585"/>
      <c r="E601" s="173" t="s">
        <v>106</v>
      </c>
      <c r="F601" s="104" t="s">
        <v>80</v>
      </c>
      <c r="G601" s="197">
        <f t="shared" si="85"/>
        <v>0</v>
      </c>
      <c r="H601" s="19">
        <f t="shared" si="86"/>
        <v>463</v>
      </c>
      <c r="K601" s="19">
        <f t="shared" si="82"/>
        <v>463</v>
      </c>
      <c r="L601" s="31" t="s">
        <v>5</v>
      </c>
      <c r="M601" s="19">
        <f t="shared" si="83"/>
        <v>95</v>
      </c>
      <c r="N601" s="31" t="s">
        <v>4</v>
      </c>
      <c r="O601" s="19">
        <f t="shared" si="84"/>
        <v>447</v>
      </c>
      <c r="P601" s="162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</row>
    <row r="602" spans="2:150" ht="26.25" customHeight="1" x14ac:dyDescent="0.2">
      <c r="B602" s="585"/>
      <c r="C602" s="585"/>
      <c r="D602" s="585"/>
      <c r="E602" s="173" t="s">
        <v>107</v>
      </c>
      <c r="F602" s="104" t="s">
        <v>80</v>
      </c>
      <c r="G602" s="197">
        <f t="shared" si="85"/>
        <v>0</v>
      </c>
      <c r="H602" s="19">
        <f t="shared" si="86"/>
        <v>464</v>
      </c>
      <c r="K602" s="19">
        <f t="shared" si="82"/>
        <v>464</v>
      </c>
      <c r="L602" s="31" t="s">
        <v>5</v>
      </c>
      <c r="M602" s="19">
        <f t="shared" si="83"/>
        <v>96</v>
      </c>
      <c r="N602" s="31" t="s">
        <v>4</v>
      </c>
      <c r="O602" s="19">
        <f t="shared" si="84"/>
        <v>448</v>
      </c>
      <c r="P602" s="162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</row>
    <row r="603" spans="2:150" ht="26.25" customHeight="1" x14ac:dyDescent="0.2">
      <c r="B603" s="585"/>
      <c r="C603" s="585"/>
      <c r="D603" s="585"/>
      <c r="E603" s="173" t="s">
        <v>108</v>
      </c>
      <c r="F603" s="104" t="s">
        <v>80</v>
      </c>
      <c r="G603" s="197">
        <f t="shared" si="85"/>
        <v>0</v>
      </c>
      <c r="H603" s="19">
        <f t="shared" si="86"/>
        <v>465</v>
      </c>
      <c r="K603" s="19">
        <f t="shared" si="82"/>
        <v>465</v>
      </c>
      <c r="L603" s="31" t="s">
        <v>5</v>
      </c>
      <c r="M603" s="19">
        <f t="shared" si="83"/>
        <v>97</v>
      </c>
      <c r="N603" s="31" t="s">
        <v>4</v>
      </c>
      <c r="O603" s="19">
        <f t="shared" si="84"/>
        <v>449</v>
      </c>
      <c r="P603" s="162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</row>
    <row r="604" spans="2:150" ht="26.25" customHeight="1" x14ac:dyDescent="0.2">
      <c r="B604" s="585"/>
      <c r="C604" s="585"/>
      <c r="D604" s="585"/>
      <c r="E604" s="173" t="s">
        <v>109</v>
      </c>
      <c r="F604" s="104" t="s">
        <v>80</v>
      </c>
      <c r="G604" s="197">
        <f t="shared" si="85"/>
        <v>0</v>
      </c>
      <c r="H604" s="19">
        <f t="shared" si="86"/>
        <v>466</v>
      </c>
      <c r="K604" s="19">
        <f t="shared" si="82"/>
        <v>466</v>
      </c>
      <c r="L604" s="31" t="s">
        <v>5</v>
      </c>
      <c r="M604" s="19">
        <f t="shared" si="83"/>
        <v>98</v>
      </c>
      <c r="N604" s="31" t="s">
        <v>4</v>
      </c>
      <c r="O604" s="19">
        <f t="shared" si="84"/>
        <v>450</v>
      </c>
      <c r="P604" s="162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</row>
    <row r="605" spans="2:150" ht="26.25" customHeight="1" x14ac:dyDescent="0.2">
      <c r="B605" s="585"/>
      <c r="C605" s="585"/>
      <c r="D605" s="585"/>
      <c r="E605" s="173" t="s">
        <v>110</v>
      </c>
      <c r="F605" s="104" t="s">
        <v>80</v>
      </c>
      <c r="G605" s="197">
        <f t="shared" si="85"/>
        <v>0</v>
      </c>
      <c r="H605" s="19">
        <f t="shared" si="86"/>
        <v>467</v>
      </c>
      <c r="K605" s="19">
        <f t="shared" si="82"/>
        <v>467</v>
      </c>
      <c r="L605" s="31" t="s">
        <v>5</v>
      </c>
      <c r="M605" s="19">
        <f t="shared" si="83"/>
        <v>99</v>
      </c>
      <c r="N605" s="31" t="s">
        <v>4</v>
      </c>
      <c r="O605" s="19">
        <f t="shared" si="84"/>
        <v>451</v>
      </c>
      <c r="P605" s="162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</row>
    <row r="606" spans="2:150" ht="26.25" customHeight="1" x14ac:dyDescent="0.2">
      <c r="B606" s="585"/>
      <c r="C606" s="585"/>
      <c r="D606" s="585"/>
      <c r="E606" s="173" t="s">
        <v>111</v>
      </c>
      <c r="F606" s="104" t="s">
        <v>80</v>
      </c>
      <c r="G606" s="197">
        <f t="shared" si="85"/>
        <v>0</v>
      </c>
      <c r="H606" s="19">
        <f t="shared" si="86"/>
        <v>468</v>
      </c>
      <c r="K606" s="19">
        <f t="shared" si="82"/>
        <v>468</v>
      </c>
      <c r="L606" s="31" t="s">
        <v>5</v>
      </c>
      <c r="M606" s="19">
        <f t="shared" si="83"/>
        <v>100</v>
      </c>
      <c r="N606" s="31" t="s">
        <v>4</v>
      </c>
      <c r="O606" s="19">
        <f t="shared" si="84"/>
        <v>452</v>
      </c>
      <c r="P606" s="162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</row>
    <row r="607" spans="2:150" ht="26.25" customHeight="1" x14ac:dyDescent="0.2">
      <c r="B607" s="585"/>
      <c r="C607" s="585"/>
      <c r="D607" s="585"/>
      <c r="E607" s="173" t="s">
        <v>112</v>
      </c>
      <c r="F607" s="104" t="s">
        <v>80</v>
      </c>
      <c r="G607" s="197">
        <f t="shared" si="85"/>
        <v>0</v>
      </c>
      <c r="H607" s="19">
        <f t="shared" si="86"/>
        <v>469</v>
      </c>
      <c r="K607" s="19">
        <f t="shared" si="82"/>
        <v>469</v>
      </c>
      <c r="L607" s="31" t="s">
        <v>5</v>
      </c>
      <c r="M607" s="19">
        <f t="shared" si="83"/>
        <v>101</v>
      </c>
      <c r="N607" s="31" t="s">
        <v>4</v>
      </c>
      <c r="O607" s="19">
        <f t="shared" si="84"/>
        <v>453</v>
      </c>
      <c r="P607" s="162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</row>
    <row r="608" spans="2:150" ht="26.25" customHeight="1" x14ac:dyDescent="0.2">
      <c r="B608" s="585"/>
      <c r="C608" s="585"/>
      <c r="D608" s="585"/>
      <c r="E608" s="184" t="s">
        <v>113</v>
      </c>
      <c r="F608" s="104" t="s">
        <v>80</v>
      </c>
      <c r="G608" s="197">
        <f t="shared" si="85"/>
        <v>0</v>
      </c>
      <c r="H608" s="19">
        <f t="shared" si="86"/>
        <v>470</v>
      </c>
      <c r="K608" s="19">
        <f t="shared" si="82"/>
        <v>470</v>
      </c>
      <c r="L608" s="31" t="s">
        <v>5</v>
      </c>
      <c r="M608" s="19">
        <f t="shared" si="83"/>
        <v>102</v>
      </c>
      <c r="N608" s="31" t="s">
        <v>4</v>
      </c>
      <c r="O608" s="19">
        <f t="shared" si="84"/>
        <v>454</v>
      </c>
      <c r="P608" s="162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</row>
    <row r="609" spans="1:150" ht="26.25" customHeight="1" x14ac:dyDescent="0.2">
      <c r="B609" s="585"/>
      <c r="C609" s="585"/>
      <c r="D609" s="585"/>
      <c r="E609" s="184" t="s">
        <v>30</v>
      </c>
      <c r="F609" s="104" t="s">
        <v>80</v>
      </c>
      <c r="G609" s="197">
        <f>SUM(G593:G608)</f>
        <v>0</v>
      </c>
      <c r="H609" s="19">
        <f>H608+1</f>
        <v>471</v>
      </c>
      <c r="K609" s="19">
        <f t="shared" si="82"/>
        <v>471</v>
      </c>
      <c r="L609" s="31" t="s">
        <v>5</v>
      </c>
      <c r="M609" s="11" t="s">
        <v>75</v>
      </c>
      <c r="N609" s="19">
        <f>H593</f>
        <v>455</v>
      </c>
      <c r="O609" s="17" t="s">
        <v>76</v>
      </c>
      <c r="P609" s="19">
        <f>H608</f>
        <v>470</v>
      </c>
      <c r="Q609" s="63" t="s">
        <v>77</v>
      </c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</row>
    <row r="610" spans="1:150" ht="26.25" customHeight="1" x14ac:dyDescent="0.2">
      <c r="B610" s="585"/>
      <c r="C610" s="585"/>
      <c r="D610" s="565" t="s">
        <v>125</v>
      </c>
      <c r="E610" s="565"/>
      <c r="F610" s="104" t="s">
        <v>93</v>
      </c>
      <c r="G610" s="197">
        <f>IF(G149=0,0,G55*G609/(G149*12))</f>
        <v>0</v>
      </c>
      <c r="H610" s="19">
        <f>H609+1</f>
        <v>472</v>
      </c>
      <c r="K610" s="19">
        <f>H610</f>
        <v>472</v>
      </c>
      <c r="L610" s="31" t="s">
        <v>5</v>
      </c>
      <c r="M610" s="19">
        <f>H55</f>
        <v>22</v>
      </c>
      <c r="N610" s="31" t="s">
        <v>4</v>
      </c>
      <c r="O610" s="19">
        <f>H609</f>
        <v>471</v>
      </c>
      <c r="P610" s="31" t="s">
        <v>89</v>
      </c>
      <c r="Q610" s="19">
        <f>H149</f>
        <v>103</v>
      </c>
      <c r="R610" s="31" t="s">
        <v>4</v>
      </c>
      <c r="S610" s="31">
        <v>12</v>
      </c>
      <c r="T610" s="63" t="s">
        <v>77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</row>
    <row r="611" spans="1:150" ht="26.25" customHeight="1" x14ac:dyDescent="0.2">
      <c r="A611" s="88"/>
      <c r="B611" s="31"/>
      <c r="C611" s="31"/>
      <c r="D611" s="31"/>
      <c r="E611" s="31"/>
      <c r="F611" s="31"/>
      <c r="G611" s="31"/>
      <c r="H611" s="31"/>
      <c r="I611" s="31"/>
      <c r="J611" s="88"/>
      <c r="K611" s="31"/>
      <c r="L611" s="31"/>
      <c r="M611" s="31"/>
      <c r="N611" s="31"/>
      <c r="O611" s="31"/>
      <c r="P611" s="31"/>
      <c r="Q611" s="86"/>
      <c r="R611" s="88"/>
      <c r="S611" s="31"/>
      <c r="T611" s="63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</row>
    <row r="612" spans="1:150" ht="26.25" customHeight="1" x14ac:dyDescent="0.2">
      <c r="B612" s="590" t="s">
        <v>350</v>
      </c>
      <c r="C612" s="585" t="s">
        <v>15</v>
      </c>
      <c r="D612" s="585" t="s">
        <v>351</v>
      </c>
      <c r="E612" s="173" t="s">
        <v>54</v>
      </c>
      <c r="F612" s="104" t="s">
        <v>80</v>
      </c>
      <c r="G612" s="197">
        <f>G576*G227</f>
        <v>0</v>
      </c>
      <c r="H612" s="19">
        <f>H610+1</f>
        <v>473</v>
      </c>
      <c r="I612" s="36"/>
      <c r="K612" s="19">
        <f t="shared" ref="K612:K628" si="87">H612</f>
        <v>473</v>
      </c>
      <c r="L612" s="31" t="s">
        <v>5</v>
      </c>
      <c r="M612" s="19">
        <f t="shared" ref="M612:M627" si="88">H227</f>
        <v>175</v>
      </c>
      <c r="N612" s="31" t="s">
        <v>4</v>
      </c>
      <c r="O612" s="19">
        <f t="shared" ref="O612:O627" si="89">H576</f>
        <v>439</v>
      </c>
      <c r="P612" s="162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</row>
    <row r="613" spans="1:150" ht="26.25" customHeight="1" x14ac:dyDescent="0.2">
      <c r="B613" s="591"/>
      <c r="C613" s="585"/>
      <c r="D613" s="585"/>
      <c r="E613" s="173" t="s">
        <v>99</v>
      </c>
      <c r="F613" s="104" t="s">
        <v>80</v>
      </c>
      <c r="G613" s="197">
        <f t="shared" ref="G613:G627" si="90">G577*G228</f>
        <v>0</v>
      </c>
      <c r="H613" s="19">
        <f>H612+1</f>
        <v>474</v>
      </c>
      <c r="I613" s="36"/>
      <c r="K613" s="19">
        <f t="shared" si="87"/>
        <v>474</v>
      </c>
      <c r="L613" s="31" t="s">
        <v>5</v>
      </c>
      <c r="M613" s="19">
        <f t="shared" si="88"/>
        <v>176</v>
      </c>
      <c r="N613" s="31" t="s">
        <v>4</v>
      </c>
      <c r="O613" s="19">
        <f t="shared" si="89"/>
        <v>440</v>
      </c>
      <c r="P613" s="162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</row>
    <row r="614" spans="1:150" ht="26.25" customHeight="1" x14ac:dyDescent="0.2">
      <c r="B614" s="591"/>
      <c r="C614" s="585"/>
      <c r="D614" s="585" t="s">
        <v>1</v>
      </c>
      <c r="E614" s="173" t="s">
        <v>100</v>
      </c>
      <c r="F614" s="104" t="s">
        <v>80</v>
      </c>
      <c r="G614" s="197">
        <f t="shared" si="90"/>
        <v>0</v>
      </c>
      <c r="H614" s="19">
        <f t="shared" ref="H614:H627" si="91">H613+1</f>
        <v>475</v>
      </c>
      <c r="I614" s="36"/>
      <c r="K614" s="19">
        <f t="shared" si="87"/>
        <v>475</v>
      </c>
      <c r="L614" s="31" t="s">
        <v>5</v>
      </c>
      <c r="M614" s="19">
        <f t="shared" si="88"/>
        <v>177</v>
      </c>
      <c r="N614" s="31" t="s">
        <v>4</v>
      </c>
      <c r="O614" s="19">
        <f t="shared" si="89"/>
        <v>441</v>
      </c>
      <c r="P614" s="162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</row>
    <row r="615" spans="1:150" ht="26.25" customHeight="1" x14ac:dyDescent="0.2">
      <c r="B615" s="591"/>
      <c r="C615" s="585"/>
      <c r="D615" s="585"/>
      <c r="E615" s="173" t="s">
        <v>101</v>
      </c>
      <c r="F615" s="104" t="s">
        <v>80</v>
      </c>
      <c r="G615" s="197">
        <f t="shared" si="90"/>
        <v>0</v>
      </c>
      <c r="H615" s="19">
        <f t="shared" si="91"/>
        <v>476</v>
      </c>
      <c r="I615" s="36"/>
      <c r="K615" s="19">
        <f t="shared" si="87"/>
        <v>476</v>
      </c>
      <c r="L615" s="31" t="s">
        <v>5</v>
      </c>
      <c r="M615" s="19">
        <f t="shared" si="88"/>
        <v>178</v>
      </c>
      <c r="N615" s="31" t="s">
        <v>4</v>
      </c>
      <c r="O615" s="19">
        <f t="shared" si="89"/>
        <v>442</v>
      </c>
      <c r="P615" s="162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</row>
    <row r="616" spans="1:150" ht="26.25" customHeight="1" x14ac:dyDescent="0.2">
      <c r="B616" s="591"/>
      <c r="C616" s="585"/>
      <c r="D616" s="585"/>
      <c r="E616" s="173" t="s">
        <v>102</v>
      </c>
      <c r="F616" s="104" t="s">
        <v>80</v>
      </c>
      <c r="G616" s="197">
        <f t="shared" si="90"/>
        <v>0</v>
      </c>
      <c r="H616" s="19">
        <f t="shared" si="91"/>
        <v>477</v>
      </c>
      <c r="I616" s="36"/>
      <c r="K616" s="19">
        <f t="shared" si="87"/>
        <v>477</v>
      </c>
      <c r="L616" s="31" t="s">
        <v>5</v>
      </c>
      <c r="M616" s="19">
        <f t="shared" si="88"/>
        <v>179</v>
      </c>
      <c r="N616" s="31" t="s">
        <v>4</v>
      </c>
      <c r="O616" s="19">
        <f t="shared" si="89"/>
        <v>443</v>
      </c>
      <c r="P616" s="162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</row>
    <row r="617" spans="1:150" ht="26.25" customHeight="1" x14ac:dyDescent="0.2">
      <c r="B617" s="591"/>
      <c r="C617" s="585"/>
      <c r="D617" s="585"/>
      <c r="E617" s="173" t="s">
        <v>103</v>
      </c>
      <c r="F617" s="104" t="s">
        <v>80</v>
      </c>
      <c r="G617" s="197">
        <f t="shared" si="90"/>
        <v>0</v>
      </c>
      <c r="H617" s="19">
        <f t="shared" si="91"/>
        <v>478</v>
      </c>
      <c r="I617" s="36"/>
      <c r="K617" s="19">
        <f t="shared" si="87"/>
        <v>478</v>
      </c>
      <c r="L617" s="31" t="s">
        <v>5</v>
      </c>
      <c r="M617" s="19">
        <f t="shared" si="88"/>
        <v>180</v>
      </c>
      <c r="N617" s="31" t="s">
        <v>4</v>
      </c>
      <c r="O617" s="19">
        <f t="shared" si="89"/>
        <v>444</v>
      </c>
      <c r="P617" s="162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</row>
    <row r="618" spans="1:150" ht="26.25" customHeight="1" x14ac:dyDescent="0.2">
      <c r="B618" s="591"/>
      <c r="C618" s="585"/>
      <c r="D618" s="585"/>
      <c r="E618" s="173" t="s">
        <v>104</v>
      </c>
      <c r="F618" s="104" t="s">
        <v>80</v>
      </c>
      <c r="G618" s="197">
        <f t="shared" si="90"/>
        <v>0</v>
      </c>
      <c r="H618" s="19">
        <f t="shared" si="91"/>
        <v>479</v>
      </c>
      <c r="I618" s="36"/>
      <c r="K618" s="19">
        <f t="shared" si="87"/>
        <v>479</v>
      </c>
      <c r="L618" s="31" t="s">
        <v>5</v>
      </c>
      <c r="M618" s="19">
        <f t="shared" si="88"/>
        <v>181</v>
      </c>
      <c r="N618" s="31" t="s">
        <v>4</v>
      </c>
      <c r="O618" s="19">
        <f t="shared" si="89"/>
        <v>445</v>
      </c>
      <c r="P618" s="162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</row>
    <row r="619" spans="1:150" ht="26.25" customHeight="1" x14ac:dyDescent="0.2">
      <c r="B619" s="591"/>
      <c r="C619" s="585"/>
      <c r="D619" s="585"/>
      <c r="E619" s="173" t="s">
        <v>105</v>
      </c>
      <c r="F619" s="104" t="s">
        <v>80</v>
      </c>
      <c r="G619" s="197">
        <f t="shared" si="90"/>
        <v>0</v>
      </c>
      <c r="H619" s="19">
        <f t="shared" si="91"/>
        <v>480</v>
      </c>
      <c r="I619" s="36"/>
      <c r="K619" s="19">
        <f t="shared" si="87"/>
        <v>480</v>
      </c>
      <c r="L619" s="31" t="s">
        <v>5</v>
      </c>
      <c r="M619" s="19">
        <f t="shared" si="88"/>
        <v>182</v>
      </c>
      <c r="N619" s="31" t="s">
        <v>4</v>
      </c>
      <c r="O619" s="19">
        <f t="shared" si="89"/>
        <v>446</v>
      </c>
      <c r="P619" s="162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</row>
    <row r="620" spans="1:150" ht="26.25" customHeight="1" x14ac:dyDescent="0.2">
      <c r="B620" s="591"/>
      <c r="C620" s="585"/>
      <c r="D620" s="585"/>
      <c r="E620" s="173" t="s">
        <v>106</v>
      </c>
      <c r="F620" s="104" t="s">
        <v>80</v>
      </c>
      <c r="G620" s="197">
        <f t="shared" si="90"/>
        <v>0</v>
      </c>
      <c r="H620" s="19">
        <f t="shared" si="91"/>
        <v>481</v>
      </c>
      <c r="I620" s="36"/>
      <c r="K620" s="19">
        <f t="shared" si="87"/>
        <v>481</v>
      </c>
      <c r="L620" s="31" t="s">
        <v>5</v>
      </c>
      <c r="M620" s="19">
        <f t="shared" si="88"/>
        <v>183</v>
      </c>
      <c r="N620" s="31" t="s">
        <v>4</v>
      </c>
      <c r="O620" s="19">
        <f t="shared" si="89"/>
        <v>447</v>
      </c>
      <c r="P620" s="162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</row>
    <row r="621" spans="1:150" ht="26.25" customHeight="1" x14ac:dyDescent="0.2">
      <c r="B621" s="591"/>
      <c r="C621" s="585"/>
      <c r="D621" s="585"/>
      <c r="E621" s="173" t="s">
        <v>107</v>
      </c>
      <c r="F621" s="104" t="s">
        <v>80</v>
      </c>
      <c r="G621" s="197">
        <f t="shared" si="90"/>
        <v>0</v>
      </c>
      <c r="H621" s="19">
        <f t="shared" si="91"/>
        <v>482</v>
      </c>
      <c r="I621" s="36"/>
      <c r="K621" s="19">
        <f t="shared" si="87"/>
        <v>482</v>
      </c>
      <c r="L621" s="31" t="s">
        <v>5</v>
      </c>
      <c r="M621" s="19">
        <f t="shared" si="88"/>
        <v>184</v>
      </c>
      <c r="N621" s="31" t="s">
        <v>4</v>
      </c>
      <c r="O621" s="19">
        <f t="shared" si="89"/>
        <v>448</v>
      </c>
      <c r="P621" s="162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</row>
    <row r="622" spans="1:150" ht="26.25" customHeight="1" x14ac:dyDescent="0.2">
      <c r="B622" s="591"/>
      <c r="C622" s="585"/>
      <c r="D622" s="585"/>
      <c r="E622" s="173" t="s">
        <v>108</v>
      </c>
      <c r="F622" s="104" t="s">
        <v>80</v>
      </c>
      <c r="G622" s="197">
        <f t="shared" si="90"/>
        <v>0</v>
      </c>
      <c r="H622" s="19">
        <f t="shared" si="91"/>
        <v>483</v>
      </c>
      <c r="I622" s="36"/>
      <c r="K622" s="19">
        <f t="shared" si="87"/>
        <v>483</v>
      </c>
      <c r="L622" s="31" t="s">
        <v>5</v>
      </c>
      <c r="M622" s="19">
        <f t="shared" si="88"/>
        <v>185</v>
      </c>
      <c r="N622" s="31" t="s">
        <v>4</v>
      </c>
      <c r="O622" s="19">
        <f t="shared" si="89"/>
        <v>449</v>
      </c>
      <c r="P622" s="162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</row>
    <row r="623" spans="1:150" ht="26.25" customHeight="1" x14ac:dyDescent="0.2">
      <c r="B623" s="591"/>
      <c r="C623" s="585"/>
      <c r="D623" s="585"/>
      <c r="E623" s="173" t="s">
        <v>109</v>
      </c>
      <c r="F623" s="104" t="s">
        <v>80</v>
      </c>
      <c r="G623" s="197">
        <f t="shared" si="90"/>
        <v>0</v>
      </c>
      <c r="H623" s="19">
        <f t="shared" si="91"/>
        <v>484</v>
      </c>
      <c r="I623" s="36"/>
      <c r="K623" s="19">
        <f t="shared" si="87"/>
        <v>484</v>
      </c>
      <c r="L623" s="31" t="s">
        <v>5</v>
      </c>
      <c r="M623" s="19">
        <f t="shared" si="88"/>
        <v>186</v>
      </c>
      <c r="N623" s="31" t="s">
        <v>4</v>
      </c>
      <c r="O623" s="19">
        <f t="shared" si="89"/>
        <v>450</v>
      </c>
      <c r="P623" s="162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</row>
    <row r="624" spans="1:150" ht="26.25" customHeight="1" x14ac:dyDescent="0.2">
      <c r="B624" s="591"/>
      <c r="C624" s="585"/>
      <c r="D624" s="585"/>
      <c r="E624" s="173" t="s">
        <v>110</v>
      </c>
      <c r="F624" s="104" t="s">
        <v>80</v>
      </c>
      <c r="G624" s="197">
        <f t="shared" si="90"/>
        <v>0</v>
      </c>
      <c r="H624" s="19">
        <f t="shared" si="91"/>
        <v>485</v>
      </c>
      <c r="I624" s="36"/>
      <c r="K624" s="19">
        <f t="shared" si="87"/>
        <v>485</v>
      </c>
      <c r="L624" s="31" t="s">
        <v>5</v>
      </c>
      <c r="M624" s="19">
        <f t="shared" si="88"/>
        <v>187</v>
      </c>
      <c r="N624" s="31" t="s">
        <v>4</v>
      </c>
      <c r="O624" s="19">
        <f t="shared" si="89"/>
        <v>451</v>
      </c>
      <c r="P624" s="162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</row>
    <row r="625" spans="2:150" ht="26.25" customHeight="1" x14ac:dyDescent="0.2">
      <c r="B625" s="591"/>
      <c r="C625" s="585"/>
      <c r="D625" s="585"/>
      <c r="E625" s="173" t="s">
        <v>111</v>
      </c>
      <c r="F625" s="104" t="s">
        <v>80</v>
      </c>
      <c r="G625" s="197">
        <f t="shared" si="90"/>
        <v>0</v>
      </c>
      <c r="H625" s="19">
        <f t="shared" si="91"/>
        <v>486</v>
      </c>
      <c r="I625" s="36"/>
      <c r="K625" s="19">
        <f t="shared" si="87"/>
        <v>486</v>
      </c>
      <c r="L625" s="31" t="s">
        <v>5</v>
      </c>
      <c r="M625" s="19">
        <f t="shared" si="88"/>
        <v>188</v>
      </c>
      <c r="N625" s="31" t="s">
        <v>4</v>
      </c>
      <c r="O625" s="19">
        <f t="shared" si="89"/>
        <v>452</v>
      </c>
      <c r="P625" s="162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</row>
    <row r="626" spans="2:150" ht="26.25" customHeight="1" x14ac:dyDescent="0.2">
      <c r="B626" s="591"/>
      <c r="C626" s="585"/>
      <c r="D626" s="585"/>
      <c r="E626" s="173" t="s">
        <v>112</v>
      </c>
      <c r="F626" s="104" t="s">
        <v>80</v>
      </c>
      <c r="G626" s="197">
        <f t="shared" si="90"/>
        <v>0</v>
      </c>
      <c r="H626" s="19">
        <f t="shared" si="91"/>
        <v>487</v>
      </c>
      <c r="I626" s="36"/>
      <c r="K626" s="19">
        <f t="shared" si="87"/>
        <v>487</v>
      </c>
      <c r="L626" s="31" t="s">
        <v>5</v>
      </c>
      <c r="M626" s="19">
        <f t="shared" si="88"/>
        <v>189</v>
      </c>
      <c r="N626" s="31" t="s">
        <v>4</v>
      </c>
      <c r="O626" s="19">
        <f t="shared" si="89"/>
        <v>453</v>
      </c>
      <c r="P626" s="162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</row>
    <row r="627" spans="2:150" ht="26.25" customHeight="1" x14ac:dyDescent="0.2">
      <c r="B627" s="591"/>
      <c r="C627" s="585"/>
      <c r="D627" s="585"/>
      <c r="E627" s="184" t="s">
        <v>113</v>
      </c>
      <c r="F627" s="104" t="s">
        <v>80</v>
      </c>
      <c r="G627" s="197">
        <f t="shared" si="90"/>
        <v>0</v>
      </c>
      <c r="H627" s="19">
        <f t="shared" si="91"/>
        <v>488</v>
      </c>
      <c r="I627" s="36"/>
      <c r="K627" s="19">
        <f t="shared" si="87"/>
        <v>488</v>
      </c>
      <c r="L627" s="31" t="s">
        <v>5</v>
      </c>
      <c r="M627" s="19">
        <f t="shared" si="88"/>
        <v>190</v>
      </c>
      <c r="N627" s="31" t="s">
        <v>4</v>
      </c>
      <c r="O627" s="19">
        <f t="shared" si="89"/>
        <v>454</v>
      </c>
      <c r="P627" s="162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</row>
    <row r="628" spans="2:150" ht="26.25" customHeight="1" x14ac:dyDescent="0.2">
      <c r="B628" s="591"/>
      <c r="C628" s="585"/>
      <c r="D628" s="585"/>
      <c r="E628" s="184" t="s">
        <v>29</v>
      </c>
      <c r="F628" s="104" t="s">
        <v>80</v>
      </c>
      <c r="G628" s="197">
        <f>SUM(G612:G627)</f>
        <v>0</v>
      </c>
      <c r="H628" s="19">
        <f>H627+1</f>
        <v>489</v>
      </c>
      <c r="I628" s="36"/>
      <c r="K628" s="19">
        <f t="shared" si="87"/>
        <v>489</v>
      </c>
      <c r="L628" s="31" t="s">
        <v>5</v>
      </c>
      <c r="M628" s="11" t="s">
        <v>75</v>
      </c>
      <c r="N628" s="19">
        <f>H612</f>
        <v>473</v>
      </c>
      <c r="O628" s="17" t="s">
        <v>76</v>
      </c>
      <c r="P628" s="19">
        <f>H627</f>
        <v>488</v>
      </c>
      <c r="Q628" s="63" t="s">
        <v>77</v>
      </c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</row>
    <row r="629" spans="2:150" ht="26.25" customHeight="1" x14ac:dyDescent="0.2">
      <c r="B629" s="591"/>
      <c r="C629" s="585"/>
      <c r="D629" s="565" t="s">
        <v>125</v>
      </c>
      <c r="E629" s="565"/>
      <c r="F629" s="104" t="s">
        <v>93</v>
      </c>
      <c r="G629" s="197">
        <f>IF(G243=0,0,G60*G628/(G243*12))</f>
        <v>0</v>
      </c>
      <c r="H629" s="19">
        <f>H628+1</f>
        <v>490</v>
      </c>
      <c r="I629" s="36"/>
      <c r="K629" s="19">
        <f>H629</f>
        <v>490</v>
      </c>
      <c r="L629" s="31" t="s">
        <v>5</v>
      </c>
      <c r="M629" s="19">
        <f>H60</f>
        <v>27</v>
      </c>
      <c r="N629" s="31" t="s">
        <v>4</v>
      </c>
      <c r="O629" s="19">
        <f>H628</f>
        <v>489</v>
      </c>
      <c r="P629" s="31" t="s">
        <v>89</v>
      </c>
      <c r="Q629" s="19">
        <f>H243</f>
        <v>191</v>
      </c>
      <c r="R629" s="31" t="s">
        <v>4</v>
      </c>
      <c r="S629" s="14">
        <v>12</v>
      </c>
      <c r="T629" s="63" t="s">
        <v>77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</row>
    <row r="630" spans="2:150" ht="26.25" customHeight="1" x14ac:dyDescent="0.2">
      <c r="B630" s="592"/>
      <c r="C630" s="620" t="s">
        <v>126</v>
      </c>
      <c r="D630" s="620"/>
      <c r="E630" s="620"/>
      <c r="F630" s="104" t="s">
        <v>93</v>
      </c>
      <c r="G630" s="197">
        <f>IF(G397=0,0,(G610*G149+G629*G243)/G397)</f>
        <v>0</v>
      </c>
      <c r="H630" s="19">
        <f>H629+1</f>
        <v>491</v>
      </c>
      <c r="I630" s="36"/>
      <c r="K630" s="19">
        <f>H630</f>
        <v>491</v>
      </c>
      <c r="L630" s="68" t="s">
        <v>90</v>
      </c>
      <c r="M630" s="19">
        <f>H149</f>
        <v>103</v>
      </c>
      <c r="N630" s="31" t="s">
        <v>4</v>
      </c>
      <c r="O630" s="19">
        <f>H610</f>
        <v>472</v>
      </c>
      <c r="P630" s="31" t="s">
        <v>3</v>
      </c>
      <c r="Q630" s="19">
        <f>H243</f>
        <v>191</v>
      </c>
      <c r="R630" s="31" t="s">
        <v>4</v>
      </c>
      <c r="S630" s="19">
        <f>H629</f>
        <v>490</v>
      </c>
      <c r="T630" s="61" t="s">
        <v>92</v>
      </c>
      <c r="U630" s="19">
        <f>H337</f>
        <v>262</v>
      </c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</row>
    <row r="631" spans="2:150" ht="26.25" customHeight="1" x14ac:dyDescent="0.2">
      <c r="B631" s="36"/>
      <c r="C631" s="36"/>
      <c r="D631" s="36"/>
      <c r="E631" s="36"/>
      <c r="F631" s="36"/>
      <c r="G631" s="36"/>
      <c r="H631" s="36"/>
      <c r="I631" s="36"/>
      <c r="K631" s="86"/>
      <c r="L631" s="129"/>
      <c r="M631" s="86"/>
      <c r="N631" s="88"/>
      <c r="O631" s="86"/>
      <c r="P631" s="88"/>
      <c r="Q631" s="86"/>
      <c r="R631" s="88"/>
      <c r="S631" s="86"/>
      <c r="T631" s="111"/>
      <c r="U631" s="86"/>
      <c r="V631" s="87"/>
      <c r="W631" s="87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</row>
    <row r="632" spans="2:150" ht="26.25" customHeight="1" x14ac:dyDescent="0.2">
      <c r="B632" s="585" t="s">
        <v>350</v>
      </c>
      <c r="C632" s="585" t="s">
        <v>16</v>
      </c>
      <c r="D632" s="585" t="s">
        <v>348</v>
      </c>
      <c r="E632" s="173" t="s">
        <v>54</v>
      </c>
      <c r="F632" s="104" t="s">
        <v>283</v>
      </c>
      <c r="G632" s="201">
        <f>12*Coeficientes!F85</f>
        <v>0.14500000000000002</v>
      </c>
      <c r="H632" s="19">
        <f>H630+1</f>
        <v>492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</row>
    <row r="633" spans="2:150" ht="26.25" customHeight="1" x14ac:dyDescent="0.2">
      <c r="B633" s="585"/>
      <c r="C633" s="585"/>
      <c r="D633" s="585"/>
      <c r="E633" s="173" t="s">
        <v>99</v>
      </c>
      <c r="F633" s="104" t="s">
        <v>283</v>
      </c>
      <c r="G633" s="201">
        <f>12*Coeficientes!F86</f>
        <v>0.13181818181818181</v>
      </c>
      <c r="H633" s="19">
        <f>H632+1</f>
        <v>493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</row>
    <row r="634" spans="2:150" ht="26.25" customHeight="1" x14ac:dyDescent="0.2">
      <c r="B634" s="585"/>
      <c r="C634" s="585"/>
      <c r="D634" s="585"/>
      <c r="E634" s="173" t="s">
        <v>100</v>
      </c>
      <c r="F634" s="104" t="s">
        <v>283</v>
      </c>
      <c r="G634" s="201">
        <f>12*Coeficientes!F87</f>
        <v>0.11863636363636362</v>
      </c>
      <c r="H634" s="19">
        <f t="shared" ref="H634:H647" si="92">H633+1</f>
        <v>494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</row>
    <row r="635" spans="2:150" ht="26.25" customHeight="1" x14ac:dyDescent="0.2">
      <c r="B635" s="585"/>
      <c r="C635" s="585"/>
      <c r="D635" s="585"/>
      <c r="E635" s="173" t="s">
        <v>101</v>
      </c>
      <c r="F635" s="104" t="s">
        <v>283</v>
      </c>
      <c r="G635" s="201">
        <f>12*Coeficientes!F88</f>
        <v>0.10545454545454544</v>
      </c>
      <c r="H635" s="19">
        <f t="shared" si="92"/>
        <v>495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</row>
    <row r="636" spans="2:150" ht="26.25" customHeight="1" x14ac:dyDescent="0.2">
      <c r="B636" s="585"/>
      <c r="C636" s="585"/>
      <c r="D636" s="585"/>
      <c r="E636" s="173" t="s">
        <v>102</v>
      </c>
      <c r="F636" s="104" t="s">
        <v>283</v>
      </c>
      <c r="G636" s="201">
        <f>12*Coeficientes!F89</f>
        <v>9.227272727272727E-2</v>
      </c>
      <c r="H636" s="19">
        <f t="shared" si="92"/>
        <v>496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</row>
    <row r="637" spans="2:150" ht="26.25" customHeight="1" x14ac:dyDescent="0.2">
      <c r="B637" s="585"/>
      <c r="C637" s="585"/>
      <c r="D637" s="585"/>
      <c r="E637" s="173" t="s">
        <v>103</v>
      </c>
      <c r="F637" s="104" t="s">
        <v>283</v>
      </c>
      <c r="G637" s="201">
        <f>12*Coeficientes!F90</f>
        <v>7.9090909090909087E-2</v>
      </c>
      <c r="H637" s="19">
        <f t="shared" si="92"/>
        <v>497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</row>
    <row r="638" spans="2:150" ht="26.25" customHeight="1" x14ac:dyDescent="0.2">
      <c r="B638" s="585"/>
      <c r="C638" s="585"/>
      <c r="D638" s="585"/>
      <c r="E638" s="173" t="s">
        <v>104</v>
      </c>
      <c r="F638" s="104" t="s">
        <v>283</v>
      </c>
      <c r="G638" s="201">
        <f>12*Coeficientes!F91</f>
        <v>6.5909090909090903E-2</v>
      </c>
      <c r="H638" s="19">
        <f t="shared" si="92"/>
        <v>498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</row>
    <row r="639" spans="2:150" ht="26.25" customHeight="1" x14ac:dyDescent="0.2">
      <c r="B639" s="585"/>
      <c r="C639" s="585"/>
      <c r="D639" s="585"/>
      <c r="E639" s="173" t="s">
        <v>105</v>
      </c>
      <c r="F639" s="104" t="s">
        <v>283</v>
      </c>
      <c r="G639" s="201">
        <f>12*Coeficientes!F92</f>
        <v>5.272727272727272E-2</v>
      </c>
      <c r="H639" s="19">
        <f t="shared" si="92"/>
        <v>499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</row>
    <row r="640" spans="2:150" ht="26.25" customHeight="1" x14ac:dyDescent="0.2">
      <c r="B640" s="585"/>
      <c r="C640" s="585"/>
      <c r="D640" s="585"/>
      <c r="E640" s="173" t="s">
        <v>106</v>
      </c>
      <c r="F640" s="104" t="s">
        <v>283</v>
      </c>
      <c r="G640" s="201">
        <f>12*Coeficientes!F93</f>
        <v>3.9545454545454543E-2</v>
      </c>
      <c r="H640" s="19">
        <f t="shared" si="92"/>
        <v>500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</row>
    <row r="641" spans="2:150" ht="26.25" customHeight="1" x14ac:dyDescent="0.2">
      <c r="B641" s="585"/>
      <c r="C641" s="585"/>
      <c r="D641" s="585"/>
      <c r="E641" s="173" t="s">
        <v>107</v>
      </c>
      <c r="F641" s="104" t="s">
        <v>283</v>
      </c>
      <c r="G641" s="201">
        <f>12*Coeficientes!F94</f>
        <v>2.636363636363636E-2</v>
      </c>
      <c r="H641" s="19">
        <f t="shared" si="92"/>
        <v>501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</row>
    <row r="642" spans="2:150" ht="26.25" customHeight="1" x14ac:dyDescent="0.2">
      <c r="B642" s="585"/>
      <c r="C642" s="585"/>
      <c r="D642" s="585"/>
      <c r="E642" s="173" t="s">
        <v>108</v>
      </c>
      <c r="F642" s="104" t="s">
        <v>283</v>
      </c>
      <c r="G642" s="201">
        <f>12*Coeficientes!F95</f>
        <v>1.318181818181818E-2</v>
      </c>
      <c r="H642" s="19">
        <f t="shared" si="92"/>
        <v>502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</row>
    <row r="643" spans="2:150" ht="26.25" customHeight="1" x14ac:dyDescent="0.2">
      <c r="B643" s="585"/>
      <c r="C643" s="585"/>
      <c r="D643" s="585"/>
      <c r="E643" s="173" t="s">
        <v>109</v>
      </c>
      <c r="F643" s="104" t="s">
        <v>283</v>
      </c>
      <c r="G643" s="201">
        <f>12*Coeficientes!F96</f>
        <v>0</v>
      </c>
      <c r="H643" s="19">
        <f t="shared" si="92"/>
        <v>503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</row>
    <row r="644" spans="2:150" ht="26.25" customHeight="1" x14ac:dyDescent="0.2">
      <c r="B644" s="585"/>
      <c r="C644" s="585"/>
      <c r="D644" s="585"/>
      <c r="E644" s="173" t="s">
        <v>110</v>
      </c>
      <c r="F644" s="104" t="s">
        <v>283</v>
      </c>
      <c r="G644" s="201">
        <f>12*Coeficientes!F97</f>
        <v>0</v>
      </c>
      <c r="H644" s="19">
        <f t="shared" si="92"/>
        <v>504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</row>
    <row r="645" spans="2:150" ht="26.25" customHeight="1" x14ac:dyDescent="0.2">
      <c r="B645" s="585"/>
      <c r="C645" s="585"/>
      <c r="D645" s="585"/>
      <c r="E645" s="173" t="s">
        <v>111</v>
      </c>
      <c r="F645" s="104" t="s">
        <v>283</v>
      </c>
      <c r="G645" s="201">
        <f>12*Coeficientes!F98</f>
        <v>0</v>
      </c>
      <c r="H645" s="19">
        <f t="shared" si="92"/>
        <v>505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</row>
    <row r="646" spans="2:150" ht="26.25" customHeight="1" x14ac:dyDescent="0.2">
      <c r="B646" s="585"/>
      <c r="C646" s="585"/>
      <c r="D646" s="585"/>
      <c r="E646" s="173" t="s">
        <v>112</v>
      </c>
      <c r="F646" s="104" t="s">
        <v>283</v>
      </c>
      <c r="G646" s="201">
        <f>12*Coeficientes!F99</f>
        <v>0</v>
      </c>
      <c r="H646" s="19">
        <f t="shared" si="92"/>
        <v>506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</row>
    <row r="647" spans="2:150" ht="26.25" customHeight="1" x14ac:dyDescent="0.2">
      <c r="B647" s="585"/>
      <c r="C647" s="585"/>
      <c r="D647" s="585"/>
      <c r="E647" s="184" t="s">
        <v>113</v>
      </c>
      <c r="F647" s="104" t="s">
        <v>283</v>
      </c>
      <c r="G647" s="201">
        <f>12*Coeficientes!F100</f>
        <v>0</v>
      </c>
      <c r="H647" s="19">
        <f t="shared" si="92"/>
        <v>507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</row>
    <row r="648" spans="2:150" ht="26.25" customHeight="1" x14ac:dyDescent="0.2">
      <c r="B648" s="36"/>
      <c r="C648" s="36"/>
      <c r="D648" s="36"/>
      <c r="E648" s="36"/>
      <c r="F648" s="36"/>
      <c r="G648" s="202"/>
      <c r="H648" s="36"/>
      <c r="I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</row>
    <row r="649" spans="2:150" ht="26.25" customHeight="1" x14ac:dyDescent="0.2">
      <c r="B649" s="585" t="s">
        <v>350</v>
      </c>
      <c r="C649" s="585" t="s">
        <v>16</v>
      </c>
      <c r="D649" s="585" t="s">
        <v>352</v>
      </c>
      <c r="E649" s="173" t="s">
        <v>54</v>
      </c>
      <c r="F649" s="104" t="s">
        <v>80</v>
      </c>
      <c r="G649" s="197">
        <f>G151*G632</f>
        <v>0</v>
      </c>
      <c r="H649" s="19">
        <f>H647+1</f>
        <v>508</v>
      </c>
      <c r="K649" s="19">
        <f t="shared" ref="K649:K665" si="93">H649</f>
        <v>508</v>
      </c>
      <c r="L649" s="31" t="s">
        <v>5</v>
      </c>
      <c r="M649" s="19">
        <f t="shared" ref="M649:M664" si="94">H151</f>
        <v>104</v>
      </c>
      <c r="N649" s="31" t="s">
        <v>4</v>
      </c>
      <c r="O649" s="19">
        <f t="shared" ref="O649:O664" si="95">H632</f>
        <v>492</v>
      </c>
      <c r="P649" s="162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</row>
    <row r="650" spans="2:150" ht="26.25" customHeight="1" x14ac:dyDescent="0.2">
      <c r="B650" s="585"/>
      <c r="C650" s="585"/>
      <c r="D650" s="585"/>
      <c r="E650" s="173" t="s">
        <v>99</v>
      </c>
      <c r="F650" s="104" t="s">
        <v>80</v>
      </c>
      <c r="G650" s="197">
        <f t="shared" ref="G650:G664" si="96">G152*G633</f>
        <v>0</v>
      </c>
      <c r="H650" s="19">
        <f>H649+1</f>
        <v>509</v>
      </c>
      <c r="K650" s="19">
        <f t="shared" si="93"/>
        <v>509</v>
      </c>
      <c r="L650" s="31" t="s">
        <v>5</v>
      </c>
      <c r="M650" s="19">
        <f t="shared" si="94"/>
        <v>105</v>
      </c>
      <c r="N650" s="31" t="s">
        <v>4</v>
      </c>
      <c r="O650" s="19">
        <f t="shared" si="95"/>
        <v>493</v>
      </c>
      <c r="P650" s="162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</row>
    <row r="651" spans="2:150" ht="26.25" customHeight="1" x14ac:dyDescent="0.2">
      <c r="B651" s="585"/>
      <c r="C651" s="585"/>
      <c r="D651" s="585" t="s">
        <v>1</v>
      </c>
      <c r="E651" s="173" t="s">
        <v>100</v>
      </c>
      <c r="F651" s="104" t="s">
        <v>80</v>
      </c>
      <c r="G651" s="197">
        <f t="shared" si="96"/>
        <v>0</v>
      </c>
      <c r="H651" s="19">
        <f t="shared" ref="H651:H664" si="97">H650+1</f>
        <v>510</v>
      </c>
      <c r="K651" s="19">
        <f t="shared" si="93"/>
        <v>510</v>
      </c>
      <c r="L651" s="31" t="s">
        <v>5</v>
      </c>
      <c r="M651" s="19">
        <f t="shared" si="94"/>
        <v>106</v>
      </c>
      <c r="N651" s="31" t="s">
        <v>4</v>
      </c>
      <c r="O651" s="19">
        <f t="shared" si="95"/>
        <v>494</v>
      </c>
      <c r="P651" s="162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</row>
    <row r="652" spans="2:150" ht="26.25" customHeight="1" x14ac:dyDescent="0.2">
      <c r="B652" s="585"/>
      <c r="C652" s="585"/>
      <c r="D652" s="585"/>
      <c r="E652" s="173" t="s">
        <v>101</v>
      </c>
      <c r="F652" s="104" t="s">
        <v>80</v>
      </c>
      <c r="G652" s="197">
        <f t="shared" si="96"/>
        <v>0</v>
      </c>
      <c r="H652" s="19">
        <f t="shared" si="97"/>
        <v>511</v>
      </c>
      <c r="K652" s="19">
        <f t="shared" si="93"/>
        <v>511</v>
      </c>
      <c r="L652" s="31" t="s">
        <v>5</v>
      </c>
      <c r="M652" s="19">
        <f t="shared" si="94"/>
        <v>107</v>
      </c>
      <c r="N652" s="31" t="s">
        <v>4</v>
      </c>
      <c r="O652" s="19">
        <f t="shared" si="95"/>
        <v>495</v>
      </c>
      <c r="P652" s="162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</row>
    <row r="653" spans="2:150" ht="26.25" customHeight="1" x14ac:dyDescent="0.2">
      <c r="B653" s="585"/>
      <c r="C653" s="585"/>
      <c r="D653" s="585"/>
      <c r="E653" s="173" t="s">
        <v>102</v>
      </c>
      <c r="F653" s="104" t="s">
        <v>80</v>
      </c>
      <c r="G653" s="197">
        <f t="shared" si="96"/>
        <v>0</v>
      </c>
      <c r="H653" s="19">
        <f t="shared" si="97"/>
        <v>512</v>
      </c>
      <c r="K653" s="19">
        <f t="shared" si="93"/>
        <v>512</v>
      </c>
      <c r="L653" s="31" t="s">
        <v>5</v>
      </c>
      <c r="M653" s="19">
        <f t="shared" si="94"/>
        <v>108</v>
      </c>
      <c r="N653" s="31" t="s">
        <v>4</v>
      </c>
      <c r="O653" s="19">
        <f t="shared" si="95"/>
        <v>496</v>
      </c>
      <c r="P653" s="162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</row>
    <row r="654" spans="2:150" ht="26.25" customHeight="1" x14ac:dyDescent="0.2">
      <c r="B654" s="585"/>
      <c r="C654" s="585"/>
      <c r="D654" s="585"/>
      <c r="E654" s="173" t="s">
        <v>103</v>
      </c>
      <c r="F654" s="104" t="s">
        <v>80</v>
      </c>
      <c r="G654" s="197">
        <f t="shared" si="96"/>
        <v>0</v>
      </c>
      <c r="H654" s="19">
        <f t="shared" si="97"/>
        <v>513</v>
      </c>
      <c r="K654" s="19">
        <f t="shared" si="93"/>
        <v>513</v>
      </c>
      <c r="L654" s="31" t="s">
        <v>5</v>
      </c>
      <c r="M654" s="19">
        <f t="shared" si="94"/>
        <v>109</v>
      </c>
      <c r="N654" s="31" t="s">
        <v>4</v>
      </c>
      <c r="O654" s="19">
        <f t="shared" si="95"/>
        <v>497</v>
      </c>
      <c r="P654" s="162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</row>
    <row r="655" spans="2:150" ht="26.25" customHeight="1" x14ac:dyDescent="0.2">
      <c r="B655" s="585"/>
      <c r="C655" s="585"/>
      <c r="D655" s="585"/>
      <c r="E655" s="173" t="s">
        <v>104</v>
      </c>
      <c r="F655" s="104" t="s">
        <v>80</v>
      </c>
      <c r="G655" s="197">
        <f t="shared" si="96"/>
        <v>0</v>
      </c>
      <c r="H655" s="19">
        <f t="shared" si="97"/>
        <v>514</v>
      </c>
      <c r="K655" s="19">
        <f t="shared" si="93"/>
        <v>514</v>
      </c>
      <c r="L655" s="31" t="s">
        <v>5</v>
      </c>
      <c r="M655" s="19">
        <f t="shared" si="94"/>
        <v>110</v>
      </c>
      <c r="N655" s="31" t="s">
        <v>4</v>
      </c>
      <c r="O655" s="19">
        <f t="shared" si="95"/>
        <v>498</v>
      </c>
      <c r="P655" s="162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</row>
    <row r="656" spans="2:150" ht="26.25" customHeight="1" x14ac:dyDescent="0.2">
      <c r="B656" s="585"/>
      <c r="C656" s="585"/>
      <c r="D656" s="585"/>
      <c r="E656" s="173" t="s">
        <v>105</v>
      </c>
      <c r="F656" s="104" t="s">
        <v>80</v>
      </c>
      <c r="G656" s="197">
        <f t="shared" si="96"/>
        <v>0</v>
      </c>
      <c r="H656" s="19">
        <f t="shared" si="97"/>
        <v>515</v>
      </c>
      <c r="K656" s="19">
        <f t="shared" si="93"/>
        <v>515</v>
      </c>
      <c r="L656" s="31" t="s">
        <v>5</v>
      </c>
      <c r="M656" s="19">
        <f t="shared" si="94"/>
        <v>111</v>
      </c>
      <c r="N656" s="31" t="s">
        <v>4</v>
      </c>
      <c r="O656" s="19">
        <f t="shared" si="95"/>
        <v>499</v>
      </c>
      <c r="P656" s="162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</row>
    <row r="657" spans="1:150" ht="26.25" customHeight="1" x14ac:dyDescent="0.2">
      <c r="B657" s="585"/>
      <c r="C657" s="585"/>
      <c r="D657" s="585"/>
      <c r="E657" s="173" t="s">
        <v>106</v>
      </c>
      <c r="F657" s="104" t="s">
        <v>80</v>
      </c>
      <c r="G657" s="197">
        <f t="shared" si="96"/>
        <v>0</v>
      </c>
      <c r="H657" s="19">
        <f t="shared" si="97"/>
        <v>516</v>
      </c>
      <c r="K657" s="19">
        <f t="shared" si="93"/>
        <v>516</v>
      </c>
      <c r="L657" s="31" t="s">
        <v>5</v>
      </c>
      <c r="M657" s="19">
        <f t="shared" si="94"/>
        <v>112</v>
      </c>
      <c r="N657" s="31" t="s">
        <v>4</v>
      </c>
      <c r="O657" s="19">
        <f t="shared" si="95"/>
        <v>500</v>
      </c>
      <c r="P657" s="162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</row>
    <row r="658" spans="1:150" ht="26.25" customHeight="1" x14ac:dyDescent="0.2">
      <c r="B658" s="585"/>
      <c r="C658" s="585"/>
      <c r="D658" s="585"/>
      <c r="E658" s="173" t="s">
        <v>107</v>
      </c>
      <c r="F658" s="104" t="s">
        <v>80</v>
      </c>
      <c r="G658" s="197">
        <f t="shared" si="96"/>
        <v>0</v>
      </c>
      <c r="H658" s="19">
        <f t="shared" si="97"/>
        <v>517</v>
      </c>
      <c r="K658" s="19">
        <f t="shared" si="93"/>
        <v>517</v>
      </c>
      <c r="L658" s="31" t="s">
        <v>5</v>
      </c>
      <c r="M658" s="19">
        <f t="shared" si="94"/>
        <v>113</v>
      </c>
      <c r="N658" s="31" t="s">
        <v>4</v>
      </c>
      <c r="O658" s="19">
        <f t="shared" si="95"/>
        <v>501</v>
      </c>
      <c r="P658" s="162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</row>
    <row r="659" spans="1:150" ht="26.25" customHeight="1" x14ac:dyDescent="0.2">
      <c r="B659" s="585"/>
      <c r="C659" s="585"/>
      <c r="D659" s="585"/>
      <c r="E659" s="173" t="s">
        <v>108</v>
      </c>
      <c r="F659" s="104" t="s">
        <v>80</v>
      </c>
      <c r="G659" s="197">
        <f t="shared" si="96"/>
        <v>0</v>
      </c>
      <c r="H659" s="19">
        <f t="shared" si="97"/>
        <v>518</v>
      </c>
      <c r="K659" s="19">
        <f t="shared" si="93"/>
        <v>518</v>
      </c>
      <c r="L659" s="31" t="s">
        <v>5</v>
      </c>
      <c r="M659" s="19">
        <f t="shared" si="94"/>
        <v>114</v>
      </c>
      <c r="N659" s="31" t="s">
        <v>4</v>
      </c>
      <c r="O659" s="19">
        <f t="shared" si="95"/>
        <v>502</v>
      </c>
      <c r="P659" s="162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</row>
    <row r="660" spans="1:150" ht="26.25" customHeight="1" x14ac:dyDescent="0.2">
      <c r="B660" s="585"/>
      <c r="C660" s="585"/>
      <c r="D660" s="585"/>
      <c r="E660" s="173" t="s">
        <v>109</v>
      </c>
      <c r="F660" s="104" t="s">
        <v>80</v>
      </c>
      <c r="G660" s="197">
        <f t="shared" si="96"/>
        <v>0</v>
      </c>
      <c r="H660" s="19">
        <f t="shared" si="97"/>
        <v>519</v>
      </c>
      <c r="K660" s="19">
        <f t="shared" si="93"/>
        <v>519</v>
      </c>
      <c r="L660" s="31" t="s">
        <v>5</v>
      </c>
      <c r="M660" s="19">
        <f t="shared" si="94"/>
        <v>115</v>
      </c>
      <c r="N660" s="31" t="s">
        <v>4</v>
      </c>
      <c r="O660" s="19">
        <f t="shared" si="95"/>
        <v>503</v>
      </c>
      <c r="P660" s="162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</row>
    <row r="661" spans="1:150" ht="26.25" customHeight="1" x14ac:dyDescent="0.2">
      <c r="B661" s="585"/>
      <c r="C661" s="585"/>
      <c r="D661" s="585"/>
      <c r="E661" s="173" t="s">
        <v>110</v>
      </c>
      <c r="F661" s="104" t="s">
        <v>80</v>
      </c>
      <c r="G661" s="197">
        <f t="shared" si="96"/>
        <v>0</v>
      </c>
      <c r="H661" s="19">
        <f t="shared" si="97"/>
        <v>520</v>
      </c>
      <c r="K661" s="19">
        <f t="shared" si="93"/>
        <v>520</v>
      </c>
      <c r="L661" s="31" t="s">
        <v>5</v>
      </c>
      <c r="M661" s="19">
        <f t="shared" si="94"/>
        <v>116</v>
      </c>
      <c r="N661" s="31" t="s">
        <v>4</v>
      </c>
      <c r="O661" s="19">
        <f t="shared" si="95"/>
        <v>504</v>
      </c>
      <c r="P661" s="162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</row>
    <row r="662" spans="1:150" ht="26.25" customHeight="1" x14ac:dyDescent="0.2">
      <c r="B662" s="585"/>
      <c r="C662" s="585"/>
      <c r="D662" s="585"/>
      <c r="E662" s="173" t="s">
        <v>111</v>
      </c>
      <c r="F662" s="104" t="s">
        <v>80</v>
      </c>
      <c r="G662" s="197">
        <f t="shared" si="96"/>
        <v>0</v>
      </c>
      <c r="H662" s="19">
        <f t="shared" si="97"/>
        <v>521</v>
      </c>
      <c r="K662" s="19">
        <f t="shared" si="93"/>
        <v>521</v>
      </c>
      <c r="L662" s="31" t="s">
        <v>5</v>
      </c>
      <c r="M662" s="19">
        <f t="shared" si="94"/>
        <v>117</v>
      </c>
      <c r="N662" s="31" t="s">
        <v>4</v>
      </c>
      <c r="O662" s="19">
        <f t="shared" si="95"/>
        <v>505</v>
      </c>
      <c r="P662" s="162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</row>
    <row r="663" spans="1:150" ht="26.25" customHeight="1" x14ac:dyDescent="0.2">
      <c r="B663" s="585"/>
      <c r="C663" s="585"/>
      <c r="D663" s="585"/>
      <c r="E663" s="173" t="s">
        <v>112</v>
      </c>
      <c r="F663" s="104" t="s">
        <v>80</v>
      </c>
      <c r="G663" s="197">
        <f t="shared" si="96"/>
        <v>0</v>
      </c>
      <c r="H663" s="19">
        <f t="shared" si="97"/>
        <v>522</v>
      </c>
      <c r="K663" s="19">
        <f t="shared" si="93"/>
        <v>522</v>
      </c>
      <c r="L663" s="31" t="s">
        <v>5</v>
      </c>
      <c r="M663" s="19">
        <f t="shared" si="94"/>
        <v>118</v>
      </c>
      <c r="N663" s="31" t="s">
        <v>4</v>
      </c>
      <c r="O663" s="19">
        <f t="shared" si="95"/>
        <v>506</v>
      </c>
      <c r="P663" s="162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</row>
    <row r="664" spans="1:150" ht="26.25" customHeight="1" x14ac:dyDescent="0.2">
      <c r="B664" s="585"/>
      <c r="C664" s="585"/>
      <c r="D664" s="585"/>
      <c r="E664" s="184" t="s">
        <v>113</v>
      </c>
      <c r="F664" s="104" t="s">
        <v>80</v>
      </c>
      <c r="G664" s="197">
        <f t="shared" si="96"/>
        <v>0</v>
      </c>
      <c r="H664" s="19">
        <f t="shared" si="97"/>
        <v>523</v>
      </c>
      <c r="K664" s="19">
        <f t="shared" si="93"/>
        <v>523</v>
      </c>
      <c r="L664" s="31" t="s">
        <v>5</v>
      </c>
      <c r="M664" s="19">
        <f t="shared" si="94"/>
        <v>119</v>
      </c>
      <c r="N664" s="31" t="s">
        <v>4</v>
      </c>
      <c r="O664" s="19">
        <f t="shared" si="95"/>
        <v>507</v>
      </c>
      <c r="P664" s="162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</row>
    <row r="665" spans="1:150" ht="26.25" customHeight="1" x14ac:dyDescent="0.2">
      <c r="B665" s="585"/>
      <c r="C665" s="585"/>
      <c r="D665" s="585"/>
      <c r="E665" s="184" t="s">
        <v>30</v>
      </c>
      <c r="F665" s="104" t="s">
        <v>80</v>
      </c>
      <c r="G665" s="197">
        <f>SUM(G649:G664)</f>
        <v>0</v>
      </c>
      <c r="H665" s="19">
        <f>H664+1</f>
        <v>524</v>
      </c>
      <c r="K665" s="19">
        <f t="shared" si="93"/>
        <v>524</v>
      </c>
      <c r="L665" s="31" t="s">
        <v>5</v>
      </c>
      <c r="M665" s="11" t="s">
        <v>75</v>
      </c>
      <c r="N665" s="19">
        <f>H649</f>
        <v>508</v>
      </c>
      <c r="O665" s="17" t="s">
        <v>76</v>
      </c>
      <c r="P665" s="19">
        <f>H664</f>
        <v>523</v>
      </c>
      <c r="Q665" s="63" t="s">
        <v>77</v>
      </c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</row>
    <row r="666" spans="1:150" ht="26.25" customHeight="1" x14ac:dyDescent="0.2">
      <c r="B666" s="585"/>
      <c r="C666" s="585"/>
      <c r="D666" s="565" t="s">
        <v>125</v>
      </c>
      <c r="E666" s="565"/>
      <c r="F666" s="104" t="s">
        <v>93</v>
      </c>
      <c r="G666" s="197">
        <f>IF(G167=0,0,G56*G665/(G167*12))</f>
        <v>0</v>
      </c>
      <c r="H666" s="19">
        <f>H665+1</f>
        <v>525</v>
      </c>
      <c r="K666" s="19">
        <f>H666</f>
        <v>525</v>
      </c>
      <c r="L666" s="31" t="s">
        <v>5</v>
      </c>
      <c r="M666" s="19">
        <f>H56</f>
        <v>23</v>
      </c>
      <c r="N666" s="31" t="s">
        <v>4</v>
      </c>
      <c r="O666" s="19">
        <f>H665</f>
        <v>524</v>
      </c>
      <c r="P666" s="31" t="s">
        <v>89</v>
      </c>
      <c r="Q666" s="19">
        <f>H167</f>
        <v>120</v>
      </c>
      <c r="R666" s="31" t="s">
        <v>4</v>
      </c>
      <c r="S666" s="31">
        <v>12</v>
      </c>
      <c r="T666" s="63" t="s">
        <v>77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</row>
    <row r="667" spans="1:150" ht="26.25" customHeight="1" x14ac:dyDescent="0.2">
      <c r="A667" s="88"/>
      <c r="B667" s="31"/>
      <c r="C667" s="31"/>
      <c r="D667" s="31"/>
      <c r="E667" s="31"/>
      <c r="F667" s="31"/>
      <c r="G667" s="203"/>
      <c r="H667" s="31"/>
      <c r="I667" s="31"/>
      <c r="J667" s="88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</row>
    <row r="668" spans="1:150" ht="26.25" customHeight="1" x14ac:dyDescent="0.2">
      <c r="B668" s="585" t="s">
        <v>350</v>
      </c>
      <c r="C668" s="590" t="s">
        <v>16</v>
      </c>
      <c r="D668" s="585" t="s">
        <v>351</v>
      </c>
      <c r="E668" s="173" t="s">
        <v>54</v>
      </c>
      <c r="F668" s="104" t="s">
        <v>80</v>
      </c>
      <c r="G668" s="197">
        <f>G632*G245</f>
        <v>0</v>
      </c>
      <c r="H668" s="19">
        <f>H666+1</f>
        <v>526</v>
      </c>
      <c r="K668" s="19">
        <f t="shared" ref="K668:K684" si="98">H668</f>
        <v>526</v>
      </c>
      <c r="L668" s="31" t="s">
        <v>5</v>
      </c>
      <c r="M668" s="19">
        <f t="shared" ref="M668:M683" si="99">H245</f>
        <v>192</v>
      </c>
      <c r="N668" s="31" t="s">
        <v>4</v>
      </c>
      <c r="O668" s="19">
        <f t="shared" ref="O668:O683" si="100">H632</f>
        <v>492</v>
      </c>
      <c r="P668" s="162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</row>
    <row r="669" spans="1:150" ht="26.25" customHeight="1" x14ac:dyDescent="0.2">
      <c r="B669" s="585"/>
      <c r="C669" s="591"/>
      <c r="D669" s="585"/>
      <c r="E669" s="173" t="s">
        <v>99</v>
      </c>
      <c r="F669" s="104" t="s">
        <v>80</v>
      </c>
      <c r="G669" s="197">
        <f t="shared" ref="G669:G683" si="101">G633*G246</f>
        <v>0</v>
      </c>
      <c r="H669" s="19">
        <f>H668+1</f>
        <v>527</v>
      </c>
      <c r="K669" s="19">
        <f t="shared" si="98"/>
        <v>527</v>
      </c>
      <c r="L669" s="31" t="s">
        <v>5</v>
      </c>
      <c r="M669" s="19">
        <f t="shared" si="99"/>
        <v>193</v>
      </c>
      <c r="N669" s="31" t="s">
        <v>4</v>
      </c>
      <c r="O669" s="19">
        <f t="shared" si="100"/>
        <v>493</v>
      </c>
      <c r="P669" s="162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</row>
    <row r="670" spans="1:150" ht="26.25" customHeight="1" x14ac:dyDescent="0.2">
      <c r="B670" s="585"/>
      <c r="C670" s="591"/>
      <c r="D670" s="585" t="s">
        <v>1</v>
      </c>
      <c r="E670" s="173" t="s">
        <v>100</v>
      </c>
      <c r="F670" s="104" t="s">
        <v>80</v>
      </c>
      <c r="G670" s="197">
        <f t="shared" si="101"/>
        <v>0</v>
      </c>
      <c r="H670" s="19">
        <f t="shared" ref="H670:H683" si="102">H669+1</f>
        <v>528</v>
      </c>
      <c r="K670" s="19">
        <f t="shared" si="98"/>
        <v>528</v>
      </c>
      <c r="L670" s="31" t="s">
        <v>5</v>
      </c>
      <c r="M670" s="19">
        <f t="shared" si="99"/>
        <v>194</v>
      </c>
      <c r="N670" s="31" t="s">
        <v>4</v>
      </c>
      <c r="O670" s="19">
        <f t="shared" si="100"/>
        <v>494</v>
      </c>
      <c r="P670" s="162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</row>
    <row r="671" spans="1:150" ht="26.25" customHeight="1" x14ac:dyDescent="0.2">
      <c r="B671" s="585"/>
      <c r="C671" s="591"/>
      <c r="D671" s="585"/>
      <c r="E671" s="173" t="s">
        <v>101</v>
      </c>
      <c r="F671" s="104" t="s">
        <v>80</v>
      </c>
      <c r="G671" s="197">
        <f t="shared" si="101"/>
        <v>0</v>
      </c>
      <c r="H671" s="19">
        <f t="shared" si="102"/>
        <v>529</v>
      </c>
      <c r="K671" s="19">
        <f t="shared" si="98"/>
        <v>529</v>
      </c>
      <c r="L671" s="31" t="s">
        <v>5</v>
      </c>
      <c r="M671" s="19">
        <f t="shared" si="99"/>
        <v>195</v>
      </c>
      <c r="N671" s="31" t="s">
        <v>4</v>
      </c>
      <c r="O671" s="19">
        <f t="shared" si="100"/>
        <v>495</v>
      </c>
      <c r="P671" s="162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</row>
    <row r="672" spans="1:150" ht="26.25" customHeight="1" x14ac:dyDescent="0.2">
      <c r="B672" s="585"/>
      <c r="C672" s="591"/>
      <c r="D672" s="585"/>
      <c r="E672" s="173" t="s">
        <v>102</v>
      </c>
      <c r="F672" s="104" t="s">
        <v>80</v>
      </c>
      <c r="G672" s="197">
        <f t="shared" si="101"/>
        <v>0</v>
      </c>
      <c r="H672" s="19">
        <f t="shared" si="102"/>
        <v>530</v>
      </c>
      <c r="K672" s="19">
        <f t="shared" si="98"/>
        <v>530</v>
      </c>
      <c r="L672" s="31" t="s">
        <v>5</v>
      </c>
      <c r="M672" s="19">
        <f t="shared" si="99"/>
        <v>196</v>
      </c>
      <c r="N672" s="31" t="s">
        <v>4</v>
      </c>
      <c r="O672" s="19">
        <f t="shared" si="100"/>
        <v>496</v>
      </c>
      <c r="P672" s="162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</row>
    <row r="673" spans="2:150" ht="26.25" customHeight="1" x14ac:dyDescent="0.2">
      <c r="B673" s="585"/>
      <c r="C673" s="591"/>
      <c r="D673" s="585"/>
      <c r="E673" s="173" t="s">
        <v>103</v>
      </c>
      <c r="F673" s="104" t="s">
        <v>80</v>
      </c>
      <c r="G673" s="197">
        <f t="shared" si="101"/>
        <v>0</v>
      </c>
      <c r="H673" s="19">
        <f t="shared" si="102"/>
        <v>531</v>
      </c>
      <c r="K673" s="19">
        <f t="shared" si="98"/>
        <v>531</v>
      </c>
      <c r="L673" s="31" t="s">
        <v>5</v>
      </c>
      <c r="M673" s="19">
        <f t="shared" si="99"/>
        <v>197</v>
      </c>
      <c r="N673" s="31" t="s">
        <v>4</v>
      </c>
      <c r="O673" s="19">
        <f t="shared" si="100"/>
        <v>497</v>
      </c>
      <c r="P673" s="162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</row>
    <row r="674" spans="2:150" ht="26.25" customHeight="1" x14ac:dyDescent="0.2">
      <c r="B674" s="585"/>
      <c r="C674" s="591"/>
      <c r="D674" s="585"/>
      <c r="E674" s="173" t="s">
        <v>104</v>
      </c>
      <c r="F674" s="104" t="s">
        <v>80</v>
      </c>
      <c r="G674" s="197">
        <f t="shared" si="101"/>
        <v>0</v>
      </c>
      <c r="H674" s="19">
        <f t="shared" si="102"/>
        <v>532</v>
      </c>
      <c r="K674" s="19">
        <f t="shared" si="98"/>
        <v>532</v>
      </c>
      <c r="L674" s="31" t="s">
        <v>5</v>
      </c>
      <c r="M674" s="19">
        <f t="shared" si="99"/>
        <v>198</v>
      </c>
      <c r="N674" s="31" t="s">
        <v>4</v>
      </c>
      <c r="O674" s="19">
        <f t="shared" si="100"/>
        <v>498</v>
      </c>
      <c r="P674" s="162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</row>
    <row r="675" spans="2:150" ht="26.25" customHeight="1" x14ac:dyDescent="0.2">
      <c r="B675" s="585"/>
      <c r="C675" s="591"/>
      <c r="D675" s="585"/>
      <c r="E675" s="173" t="s">
        <v>105</v>
      </c>
      <c r="F675" s="104" t="s">
        <v>80</v>
      </c>
      <c r="G675" s="197">
        <f t="shared" si="101"/>
        <v>0</v>
      </c>
      <c r="H675" s="19">
        <f t="shared" si="102"/>
        <v>533</v>
      </c>
      <c r="K675" s="19">
        <f t="shared" si="98"/>
        <v>533</v>
      </c>
      <c r="L675" s="31" t="s">
        <v>5</v>
      </c>
      <c r="M675" s="19">
        <f t="shared" si="99"/>
        <v>199</v>
      </c>
      <c r="N675" s="31" t="s">
        <v>4</v>
      </c>
      <c r="O675" s="19">
        <f t="shared" si="100"/>
        <v>499</v>
      </c>
      <c r="P675" s="162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</row>
    <row r="676" spans="2:150" ht="26.25" customHeight="1" x14ac:dyDescent="0.2">
      <c r="B676" s="585"/>
      <c r="C676" s="591"/>
      <c r="D676" s="585"/>
      <c r="E676" s="173" t="s">
        <v>106</v>
      </c>
      <c r="F676" s="104" t="s">
        <v>80</v>
      </c>
      <c r="G676" s="197">
        <f t="shared" si="101"/>
        <v>0</v>
      </c>
      <c r="H676" s="19">
        <f t="shared" si="102"/>
        <v>534</v>
      </c>
      <c r="K676" s="19">
        <f t="shared" si="98"/>
        <v>534</v>
      </c>
      <c r="L676" s="31" t="s">
        <v>5</v>
      </c>
      <c r="M676" s="19">
        <f t="shared" si="99"/>
        <v>200</v>
      </c>
      <c r="N676" s="31" t="s">
        <v>4</v>
      </c>
      <c r="O676" s="19">
        <f t="shared" si="100"/>
        <v>500</v>
      </c>
      <c r="P676" s="162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</row>
    <row r="677" spans="2:150" ht="26.25" customHeight="1" x14ac:dyDescent="0.2">
      <c r="B677" s="585"/>
      <c r="C677" s="591"/>
      <c r="D677" s="585"/>
      <c r="E677" s="173" t="s">
        <v>107</v>
      </c>
      <c r="F677" s="104" t="s">
        <v>80</v>
      </c>
      <c r="G677" s="197">
        <f t="shared" si="101"/>
        <v>0</v>
      </c>
      <c r="H677" s="19">
        <f t="shared" si="102"/>
        <v>535</v>
      </c>
      <c r="K677" s="19">
        <f t="shared" si="98"/>
        <v>535</v>
      </c>
      <c r="L677" s="31" t="s">
        <v>5</v>
      </c>
      <c r="M677" s="19">
        <f t="shared" si="99"/>
        <v>201</v>
      </c>
      <c r="N677" s="31" t="s">
        <v>4</v>
      </c>
      <c r="O677" s="19">
        <f t="shared" si="100"/>
        <v>501</v>
      </c>
      <c r="P677" s="162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</row>
    <row r="678" spans="2:150" ht="26.25" customHeight="1" x14ac:dyDescent="0.2">
      <c r="B678" s="585"/>
      <c r="C678" s="591"/>
      <c r="D678" s="585"/>
      <c r="E678" s="173" t="s">
        <v>108</v>
      </c>
      <c r="F678" s="104" t="s">
        <v>80</v>
      </c>
      <c r="G678" s="197">
        <f t="shared" si="101"/>
        <v>0</v>
      </c>
      <c r="H678" s="19">
        <f t="shared" si="102"/>
        <v>536</v>
      </c>
      <c r="K678" s="19">
        <f t="shared" si="98"/>
        <v>536</v>
      </c>
      <c r="L678" s="31" t="s">
        <v>5</v>
      </c>
      <c r="M678" s="19">
        <f t="shared" si="99"/>
        <v>202</v>
      </c>
      <c r="N678" s="31" t="s">
        <v>4</v>
      </c>
      <c r="O678" s="19">
        <f t="shared" si="100"/>
        <v>502</v>
      </c>
      <c r="P678" s="162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</row>
    <row r="679" spans="2:150" ht="26.25" customHeight="1" x14ac:dyDescent="0.2">
      <c r="B679" s="585"/>
      <c r="C679" s="591"/>
      <c r="D679" s="585"/>
      <c r="E679" s="173" t="s">
        <v>109</v>
      </c>
      <c r="F679" s="104" t="s">
        <v>80</v>
      </c>
      <c r="G679" s="197">
        <f t="shared" si="101"/>
        <v>0</v>
      </c>
      <c r="H679" s="19">
        <f t="shared" si="102"/>
        <v>537</v>
      </c>
      <c r="K679" s="19">
        <f t="shared" si="98"/>
        <v>537</v>
      </c>
      <c r="L679" s="31" t="s">
        <v>5</v>
      </c>
      <c r="M679" s="19">
        <f t="shared" si="99"/>
        <v>203</v>
      </c>
      <c r="N679" s="31" t="s">
        <v>4</v>
      </c>
      <c r="O679" s="19">
        <f t="shared" si="100"/>
        <v>503</v>
      </c>
      <c r="P679" s="162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</row>
    <row r="680" spans="2:150" ht="26.25" customHeight="1" x14ac:dyDescent="0.2">
      <c r="B680" s="585"/>
      <c r="C680" s="591"/>
      <c r="D680" s="585"/>
      <c r="E680" s="173" t="s">
        <v>110</v>
      </c>
      <c r="F680" s="104" t="s">
        <v>80</v>
      </c>
      <c r="G680" s="197">
        <f t="shared" si="101"/>
        <v>0</v>
      </c>
      <c r="H680" s="19">
        <f t="shared" si="102"/>
        <v>538</v>
      </c>
      <c r="K680" s="19">
        <f t="shared" si="98"/>
        <v>538</v>
      </c>
      <c r="L680" s="31" t="s">
        <v>5</v>
      </c>
      <c r="M680" s="19">
        <f t="shared" si="99"/>
        <v>204</v>
      </c>
      <c r="N680" s="31" t="s">
        <v>4</v>
      </c>
      <c r="O680" s="19">
        <f t="shared" si="100"/>
        <v>504</v>
      </c>
      <c r="P680" s="162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</row>
    <row r="681" spans="2:150" ht="26.25" customHeight="1" x14ac:dyDescent="0.2">
      <c r="B681" s="585"/>
      <c r="C681" s="591"/>
      <c r="D681" s="585"/>
      <c r="E681" s="173" t="s">
        <v>111</v>
      </c>
      <c r="F681" s="104" t="s">
        <v>80</v>
      </c>
      <c r="G681" s="197">
        <f t="shared" si="101"/>
        <v>0</v>
      </c>
      <c r="H681" s="19">
        <f t="shared" si="102"/>
        <v>539</v>
      </c>
      <c r="K681" s="19">
        <f t="shared" si="98"/>
        <v>539</v>
      </c>
      <c r="L681" s="31" t="s">
        <v>5</v>
      </c>
      <c r="M681" s="19">
        <f t="shared" si="99"/>
        <v>205</v>
      </c>
      <c r="N681" s="31" t="s">
        <v>4</v>
      </c>
      <c r="O681" s="19">
        <f t="shared" si="100"/>
        <v>505</v>
      </c>
      <c r="P681" s="162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</row>
    <row r="682" spans="2:150" ht="26.25" customHeight="1" x14ac:dyDescent="0.2">
      <c r="B682" s="585"/>
      <c r="C682" s="591"/>
      <c r="D682" s="585"/>
      <c r="E682" s="173" t="s">
        <v>112</v>
      </c>
      <c r="F682" s="104" t="s">
        <v>80</v>
      </c>
      <c r="G682" s="197">
        <f t="shared" si="101"/>
        <v>0</v>
      </c>
      <c r="H682" s="19">
        <f t="shared" si="102"/>
        <v>540</v>
      </c>
      <c r="K682" s="19">
        <f t="shared" si="98"/>
        <v>540</v>
      </c>
      <c r="L682" s="31" t="s">
        <v>5</v>
      </c>
      <c r="M682" s="19">
        <f t="shared" si="99"/>
        <v>206</v>
      </c>
      <c r="N682" s="31" t="s">
        <v>4</v>
      </c>
      <c r="O682" s="19">
        <f t="shared" si="100"/>
        <v>506</v>
      </c>
      <c r="P682" s="162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</row>
    <row r="683" spans="2:150" ht="26.25" customHeight="1" x14ac:dyDescent="0.2">
      <c r="B683" s="585"/>
      <c r="C683" s="591"/>
      <c r="D683" s="585"/>
      <c r="E683" s="184" t="s">
        <v>113</v>
      </c>
      <c r="F683" s="104" t="s">
        <v>80</v>
      </c>
      <c r="G683" s="197">
        <f t="shared" si="101"/>
        <v>0</v>
      </c>
      <c r="H683" s="19">
        <f t="shared" si="102"/>
        <v>541</v>
      </c>
      <c r="K683" s="19">
        <f t="shared" si="98"/>
        <v>541</v>
      </c>
      <c r="L683" s="31" t="s">
        <v>5</v>
      </c>
      <c r="M683" s="19">
        <f t="shared" si="99"/>
        <v>207</v>
      </c>
      <c r="N683" s="31" t="s">
        <v>4</v>
      </c>
      <c r="O683" s="19">
        <f t="shared" si="100"/>
        <v>507</v>
      </c>
      <c r="P683" s="162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</row>
    <row r="684" spans="2:150" ht="26.25" customHeight="1" x14ac:dyDescent="0.2">
      <c r="B684" s="585"/>
      <c r="C684" s="591"/>
      <c r="D684" s="585"/>
      <c r="E684" s="184" t="s">
        <v>29</v>
      </c>
      <c r="F684" s="104" t="s">
        <v>80</v>
      </c>
      <c r="G684" s="197">
        <f>SUM(G668:G683)</f>
        <v>0</v>
      </c>
      <c r="H684" s="19">
        <f>H683+1</f>
        <v>542</v>
      </c>
      <c r="K684" s="19">
        <f t="shared" si="98"/>
        <v>542</v>
      </c>
      <c r="L684" s="31" t="s">
        <v>5</v>
      </c>
      <c r="M684" s="11" t="s">
        <v>75</v>
      </c>
      <c r="N684" s="19">
        <f>H668</f>
        <v>526</v>
      </c>
      <c r="O684" s="17" t="s">
        <v>76</v>
      </c>
      <c r="P684" s="19">
        <f>H683</f>
        <v>541</v>
      </c>
      <c r="Q684" s="63" t="s">
        <v>77</v>
      </c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</row>
    <row r="685" spans="2:150" ht="26.25" customHeight="1" x14ac:dyDescent="0.2">
      <c r="B685" s="585"/>
      <c r="C685" s="592"/>
      <c r="D685" s="565" t="s">
        <v>125</v>
      </c>
      <c r="E685" s="565"/>
      <c r="F685" s="104" t="s">
        <v>93</v>
      </c>
      <c r="G685" s="197">
        <f>IF(G261=0,0,G61*G684/(G261*12))</f>
        <v>0</v>
      </c>
      <c r="H685" s="19">
        <f>H684+1</f>
        <v>543</v>
      </c>
      <c r="K685" s="19">
        <f>H685</f>
        <v>543</v>
      </c>
      <c r="L685" s="31" t="s">
        <v>5</v>
      </c>
      <c r="M685" s="19">
        <f>H61</f>
        <v>28</v>
      </c>
      <c r="N685" s="31" t="s">
        <v>4</v>
      </c>
      <c r="O685" s="19">
        <f>H684</f>
        <v>542</v>
      </c>
      <c r="P685" s="31" t="s">
        <v>89</v>
      </c>
      <c r="Q685" s="19">
        <f>H261</f>
        <v>208</v>
      </c>
      <c r="R685" s="31" t="s">
        <v>4</v>
      </c>
      <c r="S685" s="31">
        <v>12</v>
      </c>
      <c r="T685" s="63" t="s">
        <v>77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</row>
    <row r="686" spans="2:150" ht="26.25" customHeight="1" x14ac:dyDescent="0.2">
      <c r="B686" s="585"/>
      <c r="C686" s="588" t="s">
        <v>126</v>
      </c>
      <c r="D686" s="616"/>
      <c r="E686" s="589"/>
      <c r="F686" s="104" t="s">
        <v>93</v>
      </c>
      <c r="G686" s="197">
        <f>IF(G355=0,0,(G666*G167+G685*G261)/G355)</f>
        <v>0</v>
      </c>
      <c r="H686" s="19">
        <f>H685+1</f>
        <v>544</v>
      </c>
      <c r="K686" s="19">
        <f>H686</f>
        <v>544</v>
      </c>
      <c r="L686" s="68" t="s">
        <v>90</v>
      </c>
      <c r="M686" s="19">
        <f>H167</f>
        <v>120</v>
      </c>
      <c r="N686" s="31" t="s">
        <v>4</v>
      </c>
      <c r="O686" s="19">
        <f>H666</f>
        <v>525</v>
      </c>
      <c r="P686" s="31" t="s">
        <v>3</v>
      </c>
      <c r="Q686" s="19">
        <f>H261</f>
        <v>208</v>
      </c>
      <c r="R686" s="31" t="s">
        <v>4</v>
      </c>
      <c r="S686" s="19">
        <f>H685</f>
        <v>543</v>
      </c>
      <c r="T686" s="61" t="s">
        <v>92</v>
      </c>
      <c r="U686" s="19">
        <f>H355</f>
        <v>279</v>
      </c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</row>
    <row r="687" spans="2:150" ht="26.25" customHeight="1" x14ac:dyDescent="0.2">
      <c r="B687" s="87"/>
      <c r="C687" s="87"/>
      <c r="D687" s="87"/>
      <c r="E687" s="87"/>
      <c r="F687" s="87"/>
      <c r="G687" s="205"/>
      <c r="H687" s="87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</row>
    <row r="688" spans="2:150" ht="26.25" customHeight="1" x14ac:dyDescent="0.2">
      <c r="B688" s="590" t="s">
        <v>350</v>
      </c>
      <c r="C688" s="590" t="s">
        <v>17</v>
      </c>
      <c r="D688" s="590" t="s">
        <v>348</v>
      </c>
      <c r="E688" s="237" t="s">
        <v>54</v>
      </c>
      <c r="F688" s="104" t="s">
        <v>283</v>
      </c>
      <c r="G688" s="201">
        <f>12*Coeficientes!F101</f>
        <v>0.13846153846153847</v>
      </c>
      <c r="H688" s="19">
        <f>H686+1</f>
        <v>545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</row>
    <row r="689" spans="2:150" ht="26.25" customHeight="1" x14ac:dyDescent="0.2">
      <c r="B689" s="591"/>
      <c r="C689" s="591"/>
      <c r="D689" s="591"/>
      <c r="E689" s="237" t="s">
        <v>99</v>
      </c>
      <c r="F689" s="104" t="s">
        <v>283</v>
      </c>
      <c r="G689" s="201">
        <f>12*Coeficientes!F102</f>
        <v>0.12692307692307692</v>
      </c>
      <c r="H689" s="19">
        <f>H688+1</f>
        <v>546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</row>
    <row r="690" spans="2:150" ht="26.25" customHeight="1" x14ac:dyDescent="0.2">
      <c r="B690" s="591"/>
      <c r="C690" s="591"/>
      <c r="D690" s="591"/>
      <c r="E690" s="237" t="s">
        <v>100</v>
      </c>
      <c r="F690" s="104" t="s">
        <v>283</v>
      </c>
      <c r="G690" s="201">
        <f>12*Coeficientes!F103</f>
        <v>0.11538461538461539</v>
      </c>
      <c r="H690" s="19">
        <f t="shared" ref="H690:H703" si="103">H689+1</f>
        <v>547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</row>
    <row r="691" spans="2:150" ht="26.25" customHeight="1" x14ac:dyDescent="0.2">
      <c r="B691" s="591"/>
      <c r="C691" s="591"/>
      <c r="D691" s="591"/>
      <c r="E691" s="237" t="s">
        <v>101</v>
      </c>
      <c r="F691" s="104" t="s">
        <v>283</v>
      </c>
      <c r="G691" s="201">
        <f>12*Coeficientes!F104</f>
        <v>0.10384615384615384</v>
      </c>
      <c r="H691" s="19">
        <f t="shared" si="103"/>
        <v>548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</row>
    <row r="692" spans="2:150" ht="26.25" customHeight="1" x14ac:dyDescent="0.2">
      <c r="B692" s="591"/>
      <c r="C692" s="591"/>
      <c r="D692" s="591"/>
      <c r="E692" s="237" t="s">
        <v>102</v>
      </c>
      <c r="F692" s="104" t="s">
        <v>283</v>
      </c>
      <c r="G692" s="201">
        <f>12*Coeficientes!F105</f>
        <v>9.2307692307692313E-2</v>
      </c>
      <c r="H692" s="19">
        <f t="shared" si="103"/>
        <v>549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</row>
    <row r="693" spans="2:150" ht="26.25" customHeight="1" x14ac:dyDescent="0.2">
      <c r="B693" s="591"/>
      <c r="C693" s="591"/>
      <c r="D693" s="591"/>
      <c r="E693" s="237" t="s">
        <v>103</v>
      </c>
      <c r="F693" s="104" t="s">
        <v>283</v>
      </c>
      <c r="G693" s="201">
        <f>12*Coeficientes!F106</f>
        <v>8.0769230769230774E-2</v>
      </c>
      <c r="H693" s="19">
        <f t="shared" si="103"/>
        <v>550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</row>
    <row r="694" spans="2:150" ht="26.25" customHeight="1" x14ac:dyDescent="0.2">
      <c r="B694" s="591"/>
      <c r="C694" s="591"/>
      <c r="D694" s="591"/>
      <c r="E694" s="237" t="s">
        <v>104</v>
      </c>
      <c r="F694" s="104" t="s">
        <v>283</v>
      </c>
      <c r="G694" s="201">
        <f>12*Coeficientes!F107</f>
        <v>6.9230769230769235E-2</v>
      </c>
      <c r="H694" s="19">
        <f t="shared" si="103"/>
        <v>551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</row>
    <row r="695" spans="2:150" ht="26.25" customHeight="1" x14ac:dyDescent="0.2">
      <c r="B695" s="591"/>
      <c r="C695" s="591"/>
      <c r="D695" s="591"/>
      <c r="E695" s="237" t="s">
        <v>105</v>
      </c>
      <c r="F695" s="104" t="s">
        <v>283</v>
      </c>
      <c r="G695" s="201">
        <f>12*Coeficientes!F108</f>
        <v>5.7692307692307696E-2</v>
      </c>
      <c r="H695" s="19">
        <f t="shared" si="103"/>
        <v>552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</row>
    <row r="696" spans="2:150" ht="26.25" customHeight="1" x14ac:dyDescent="0.2">
      <c r="B696" s="591"/>
      <c r="C696" s="591"/>
      <c r="D696" s="591"/>
      <c r="E696" s="237" t="s">
        <v>106</v>
      </c>
      <c r="F696" s="104" t="s">
        <v>283</v>
      </c>
      <c r="G696" s="201">
        <f>12*Coeficientes!F109</f>
        <v>4.6153846153846156E-2</v>
      </c>
      <c r="H696" s="19">
        <f t="shared" si="103"/>
        <v>553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</row>
    <row r="697" spans="2:150" ht="26.25" customHeight="1" x14ac:dyDescent="0.2">
      <c r="B697" s="591"/>
      <c r="C697" s="591"/>
      <c r="D697" s="591"/>
      <c r="E697" s="237" t="s">
        <v>107</v>
      </c>
      <c r="F697" s="104" t="s">
        <v>283</v>
      </c>
      <c r="G697" s="201">
        <f>12*Coeficientes!F110</f>
        <v>3.4615384615384617E-2</v>
      </c>
      <c r="H697" s="19">
        <f t="shared" si="103"/>
        <v>554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</row>
    <row r="698" spans="2:150" ht="26.25" customHeight="1" x14ac:dyDescent="0.2">
      <c r="B698" s="591"/>
      <c r="C698" s="591"/>
      <c r="D698" s="591"/>
      <c r="E698" s="237" t="s">
        <v>108</v>
      </c>
      <c r="F698" s="104" t="s">
        <v>283</v>
      </c>
      <c r="G698" s="201">
        <f>12*Coeficientes!F111</f>
        <v>2.3076923076923078E-2</v>
      </c>
      <c r="H698" s="19">
        <f t="shared" si="103"/>
        <v>555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</row>
    <row r="699" spans="2:150" ht="26.25" customHeight="1" x14ac:dyDescent="0.2">
      <c r="B699" s="591"/>
      <c r="C699" s="591"/>
      <c r="D699" s="591"/>
      <c r="E699" s="237" t="s">
        <v>109</v>
      </c>
      <c r="F699" s="104" t="s">
        <v>283</v>
      </c>
      <c r="G699" s="201">
        <f>12*Coeficientes!F112</f>
        <v>1.1538461538461539E-2</v>
      </c>
      <c r="H699" s="19">
        <f t="shared" si="103"/>
        <v>556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</row>
    <row r="700" spans="2:150" ht="26.25" customHeight="1" x14ac:dyDescent="0.2">
      <c r="B700" s="591"/>
      <c r="C700" s="591"/>
      <c r="D700" s="591"/>
      <c r="E700" s="237" t="s">
        <v>110</v>
      </c>
      <c r="F700" s="104" t="s">
        <v>283</v>
      </c>
      <c r="G700" s="201">
        <f>12*Coeficientes!F113</f>
        <v>0</v>
      </c>
      <c r="H700" s="19">
        <f t="shared" si="103"/>
        <v>557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</row>
    <row r="701" spans="2:150" ht="26.25" customHeight="1" x14ac:dyDescent="0.2">
      <c r="B701" s="591"/>
      <c r="C701" s="591"/>
      <c r="D701" s="591"/>
      <c r="E701" s="237" t="s">
        <v>111</v>
      </c>
      <c r="F701" s="104" t="s">
        <v>283</v>
      </c>
      <c r="G701" s="201">
        <f>12*Coeficientes!F114</f>
        <v>0</v>
      </c>
      <c r="H701" s="19">
        <f t="shared" si="103"/>
        <v>558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</row>
    <row r="702" spans="2:150" ht="26.25" customHeight="1" x14ac:dyDescent="0.2">
      <c r="B702" s="591"/>
      <c r="C702" s="591"/>
      <c r="D702" s="591"/>
      <c r="E702" s="237" t="s">
        <v>112</v>
      </c>
      <c r="F702" s="104" t="s">
        <v>283</v>
      </c>
      <c r="G702" s="201">
        <f>12*Coeficientes!F115</f>
        <v>0</v>
      </c>
      <c r="H702" s="19">
        <f t="shared" si="103"/>
        <v>559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</row>
    <row r="703" spans="2:150" ht="26.25" customHeight="1" x14ac:dyDescent="0.2">
      <c r="B703" s="592"/>
      <c r="C703" s="592"/>
      <c r="D703" s="592"/>
      <c r="E703" s="184" t="s">
        <v>113</v>
      </c>
      <c r="F703" s="104" t="s">
        <v>283</v>
      </c>
      <c r="G703" s="201">
        <f>12*Coeficientes!F116</f>
        <v>0</v>
      </c>
      <c r="H703" s="19">
        <f t="shared" si="103"/>
        <v>560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</row>
    <row r="704" spans="2:150" ht="26.25" customHeight="1" x14ac:dyDescent="0.2">
      <c r="B704" s="36"/>
      <c r="C704" s="36"/>
      <c r="D704" s="36"/>
      <c r="E704" s="36"/>
      <c r="F704" s="36"/>
      <c r="G704" s="202"/>
      <c r="H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</row>
    <row r="705" spans="2:150" ht="26.25" customHeight="1" x14ac:dyDescent="0.2">
      <c r="B705" s="585" t="s">
        <v>350</v>
      </c>
      <c r="C705" s="585" t="s">
        <v>17</v>
      </c>
      <c r="D705" s="585" t="s">
        <v>352</v>
      </c>
      <c r="E705" s="173" t="s">
        <v>54</v>
      </c>
      <c r="F705" s="104" t="s">
        <v>80</v>
      </c>
      <c r="G705" s="198">
        <f>G169*G688</f>
        <v>0</v>
      </c>
      <c r="H705" s="19">
        <f>H703+1</f>
        <v>561</v>
      </c>
      <c r="K705" s="19">
        <f t="shared" ref="K705:K721" si="104">H705</f>
        <v>561</v>
      </c>
      <c r="L705" s="31" t="s">
        <v>5</v>
      </c>
      <c r="M705" s="19">
        <f t="shared" ref="M705:M720" si="105">H187</f>
        <v>138</v>
      </c>
      <c r="N705" s="31" t="s">
        <v>4</v>
      </c>
      <c r="O705" s="19">
        <f t="shared" ref="O705:O720" si="106">H688</f>
        <v>545</v>
      </c>
      <c r="P705" s="162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</row>
    <row r="706" spans="2:150" ht="26.25" customHeight="1" x14ac:dyDescent="0.2">
      <c r="B706" s="585"/>
      <c r="C706" s="585"/>
      <c r="D706" s="585"/>
      <c r="E706" s="173" t="s">
        <v>99</v>
      </c>
      <c r="F706" s="104" t="s">
        <v>80</v>
      </c>
      <c r="G706" s="198">
        <f t="shared" ref="G706:G720" si="107">G170*G689</f>
        <v>0</v>
      </c>
      <c r="H706" s="19">
        <f>H705+1</f>
        <v>562</v>
      </c>
      <c r="K706" s="19">
        <f t="shared" si="104"/>
        <v>562</v>
      </c>
      <c r="L706" s="31" t="s">
        <v>5</v>
      </c>
      <c r="M706" s="19">
        <f t="shared" si="105"/>
        <v>139</v>
      </c>
      <c r="N706" s="31" t="s">
        <v>4</v>
      </c>
      <c r="O706" s="19">
        <f t="shared" si="106"/>
        <v>546</v>
      </c>
      <c r="P706" s="162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</row>
    <row r="707" spans="2:150" ht="26.25" customHeight="1" x14ac:dyDescent="0.2">
      <c r="B707" s="585"/>
      <c r="C707" s="585"/>
      <c r="D707" s="585" t="s">
        <v>1</v>
      </c>
      <c r="E707" s="173" t="s">
        <v>100</v>
      </c>
      <c r="F707" s="104" t="s">
        <v>80</v>
      </c>
      <c r="G707" s="198">
        <f t="shared" si="107"/>
        <v>0</v>
      </c>
      <c r="H707" s="19">
        <f t="shared" ref="H707:H720" si="108">H706+1</f>
        <v>563</v>
      </c>
      <c r="K707" s="19">
        <f t="shared" si="104"/>
        <v>563</v>
      </c>
      <c r="L707" s="31" t="s">
        <v>5</v>
      </c>
      <c r="M707" s="19">
        <f t="shared" si="105"/>
        <v>140</v>
      </c>
      <c r="N707" s="31" t="s">
        <v>4</v>
      </c>
      <c r="O707" s="19">
        <f t="shared" si="106"/>
        <v>547</v>
      </c>
      <c r="P707" s="162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</row>
    <row r="708" spans="2:150" ht="26.25" customHeight="1" x14ac:dyDescent="0.2">
      <c r="B708" s="585"/>
      <c r="C708" s="585"/>
      <c r="D708" s="585"/>
      <c r="E708" s="173" t="s">
        <v>101</v>
      </c>
      <c r="F708" s="104" t="s">
        <v>80</v>
      </c>
      <c r="G708" s="198">
        <f t="shared" si="107"/>
        <v>0</v>
      </c>
      <c r="H708" s="19">
        <f t="shared" si="108"/>
        <v>564</v>
      </c>
      <c r="K708" s="19">
        <f t="shared" si="104"/>
        <v>564</v>
      </c>
      <c r="L708" s="31" t="s">
        <v>5</v>
      </c>
      <c r="M708" s="19">
        <f t="shared" si="105"/>
        <v>141</v>
      </c>
      <c r="N708" s="31" t="s">
        <v>4</v>
      </c>
      <c r="O708" s="19">
        <f t="shared" si="106"/>
        <v>548</v>
      </c>
      <c r="P708" s="162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</row>
    <row r="709" spans="2:150" ht="26.25" customHeight="1" x14ac:dyDescent="0.2">
      <c r="B709" s="585"/>
      <c r="C709" s="585"/>
      <c r="D709" s="585"/>
      <c r="E709" s="173" t="s">
        <v>102</v>
      </c>
      <c r="F709" s="104" t="s">
        <v>80</v>
      </c>
      <c r="G709" s="198">
        <f t="shared" si="107"/>
        <v>0</v>
      </c>
      <c r="H709" s="19">
        <f t="shared" si="108"/>
        <v>565</v>
      </c>
      <c r="K709" s="19">
        <f t="shared" si="104"/>
        <v>565</v>
      </c>
      <c r="L709" s="31" t="s">
        <v>5</v>
      </c>
      <c r="M709" s="19">
        <f t="shared" si="105"/>
        <v>142</v>
      </c>
      <c r="N709" s="31" t="s">
        <v>4</v>
      </c>
      <c r="O709" s="19">
        <f t="shared" si="106"/>
        <v>549</v>
      </c>
      <c r="P709" s="162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</row>
    <row r="710" spans="2:150" ht="26.25" customHeight="1" x14ac:dyDescent="0.2">
      <c r="B710" s="585"/>
      <c r="C710" s="585"/>
      <c r="D710" s="585"/>
      <c r="E710" s="173" t="s">
        <v>103</v>
      </c>
      <c r="F710" s="104" t="s">
        <v>80</v>
      </c>
      <c r="G710" s="198">
        <f t="shared" si="107"/>
        <v>0</v>
      </c>
      <c r="H710" s="19">
        <f t="shared" si="108"/>
        <v>566</v>
      </c>
      <c r="K710" s="19">
        <f t="shared" si="104"/>
        <v>566</v>
      </c>
      <c r="L710" s="31" t="s">
        <v>5</v>
      </c>
      <c r="M710" s="19">
        <f t="shared" si="105"/>
        <v>143</v>
      </c>
      <c r="N710" s="31" t="s">
        <v>4</v>
      </c>
      <c r="O710" s="19">
        <f t="shared" si="106"/>
        <v>550</v>
      </c>
      <c r="P710" s="162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</row>
    <row r="711" spans="2:150" ht="26.25" customHeight="1" x14ac:dyDescent="0.2">
      <c r="B711" s="585"/>
      <c r="C711" s="585"/>
      <c r="D711" s="585"/>
      <c r="E711" s="173" t="s">
        <v>104</v>
      </c>
      <c r="F711" s="104" t="s">
        <v>80</v>
      </c>
      <c r="G711" s="198">
        <f t="shared" si="107"/>
        <v>0</v>
      </c>
      <c r="H711" s="19">
        <f t="shared" si="108"/>
        <v>567</v>
      </c>
      <c r="K711" s="19">
        <f t="shared" si="104"/>
        <v>567</v>
      </c>
      <c r="L711" s="31" t="s">
        <v>5</v>
      </c>
      <c r="M711" s="19">
        <f t="shared" si="105"/>
        <v>144</v>
      </c>
      <c r="N711" s="31" t="s">
        <v>4</v>
      </c>
      <c r="O711" s="19">
        <f t="shared" si="106"/>
        <v>551</v>
      </c>
      <c r="P711" s="162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</row>
    <row r="712" spans="2:150" ht="26.25" customHeight="1" x14ac:dyDescent="0.2">
      <c r="B712" s="585"/>
      <c r="C712" s="585"/>
      <c r="D712" s="585"/>
      <c r="E712" s="173" t="s">
        <v>105</v>
      </c>
      <c r="F712" s="104" t="s">
        <v>80</v>
      </c>
      <c r="G712" s="198">
        <f t="shared" si="107"/>
        <v>0</v>
      </c>
      <c r="H712" s="19">
        <f t="shared" si="108"/>
        <v>568</v>
      </c>
      <c r="K712" s="19">
        <f t="shared" si="104"/>
        <v>568</v>
      </c>
      <c r="L712" s="31" t="s">
        <v>5</v>
      </c>
      <c r="M712" s="19">
        <f t="shared" si="105"/>
        <v>145</v>
      </c>
      <c r="N712" s="31" t="s">
        <v>4</v>
      </c>
      <c r="O712" s="19">
        <f t="shared" si="106"/>
        <v>552</v>
      </c>
      <c r="P712" s="162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</row>
    <row r="713" spans="2:150" ht="26.25" customHeight="1" x14ac:dyDescent="0.2">
      <c r="B713" s="585"/>
      <c r="C713" s="585"/>
      <c r="D713" s="585"/>
      <c r="E713" s="173" t="s">
        <v>106</v>
      </c>
      <c r="F713" s="104" t="s">
        <v>80</v>
      </c>
      <c r="G713" s="198">
        <f t="shared" si="107"/>
        <v>0</v>
      </c>
      <c r="H713" s="19">
        <f t="shared" si="108"/>
        <v>569</v>
      </c>
      <c r="K713" s="19">
        <f t="shared" si="104"/>
        <v>569</v>
      </c>
      <c r="L713" s="31" t="s">
        <v>5</v>
      </c>
      <c r="M713" s="19">
        <f t="shared" si="105"/>
        <v>146</v>
      </c>
      <c r="N713" s="31" t="s">
        <v>4</v>
      </c>
      <c r="O713" s="19">
        <f t="shared" si="106"/>
        <v>553</v>
      </c>
      <c r="P713" s="162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</row>
    <row r="714" spans="2:150" ht="26.25" customHeight="1" x14ac:dyDescent="0.2">
      <c r="B714" s="585"/>
      <c r="C714" s="585"/>
      <c r="D714" s="585"/>
      <c r="E714" s="173" t="s">
        <v>107</v>
      </c>
      <c r="F714" s="104" t="s">
        <v>80</v>
      </c>
      <c r="G714" s="198">
        <f t="shared" si="107"/>
        <v>0</v>
      </c>
      <c r="H714" s="19">
        <f t="shared" si="108"/>
        <v>570</v>
      </c>
      <c r="K714" s="19">
        <f t="shared" si="104"/>
        <v>570</v>
      </c>
      <c r="L714" s="31" t="s">
        <v>5</v>
      </c>
      <c r="M714" s="19">
        <f t="shared" si="105"/>
        <v>147</v>
      </c>
      <c r="N714" s="31" t="s">
        <v>4</v>
      </c>
      <c r="O714" s="19">
        <f t="shared" si="106"/>
        <v>554</v>
      </c>
      <c r="P714" s="162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</row>
    <row r="715" spans="2:150" ht="26.25" customHeight="1" x14ac:dyDescent="0.2">
      <c r="B715" s="585"/>
      <c r="C715" s="585"/>
      <c r="D715" s="585"/>
      <c r="E715" s="173" t="s">
        <v>108</v>
      </c>
      <c r="F715" s="104" t="s">
        <v>80</v>
      </c>
      <c r="G715" s="198">
        <f t="shared" si="107"/>
        <v>0</v>
      </c>
      <c r="H715" s="19">
        <f t="shared" si="108"/>
        <v>571</v>
      </c>
      <c r="K715" s="19">
        <f t="shared" si="104"/>
        <v>571</v>
      </c>
      <c r="L715" s="31" t="s">
        <v>5</v>
      </c>
      <c r="M715" s="19">
        <f t="shared" si="105"/>
        <v>148</v>
      </c>
      <c r="N715" s="31" t="s">
        <v>4</v>
      </c>
      <c r="O715" s="19">
        <f t="shared" si="106"/>
        <v>555</v>
      </c>
      <c r="P715" s="162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</row>
    <row r="716" spans="2:150" ht="26.25" customHeight="1" x14ac:dyDescent="0.2">
      <c r="B716" s="585"/>
      <c r="C716" s="585"/>
      <c r="D716" s="585"/>
      <c r="E716" s="173" t="s">
        <v>109</v>
      </c>
      <c r="F716" s="104" t="s">
        <v>80</v>
      </c>
      <c r="G716" s="198">
        <f t="shared" si="107"/>
        <v>0</v>
      </c>
      <c r="H716" s="19">
        <f t="shared" si="108"/>
        <v>572</v>
      </c>
      <c r="K716" s="19">
        <f t="shared" si="104"/>
        <v>572</v>
      </c>
      <c r="L716" s="31" t="s">
        <v>5</v>
      </c>
      <c r="M716" s="19">
        <f t="shared" si="105"/>
        <v>149</v>
      </c>
      <c r="N716" s="31" t="s">
        <v>4</v>
      </c>
      <c r="O716" s="19">
        <f t="shared" si="106"/>
        <v>556</v>
      </c>
      <c r="P716" s="162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</row>
    <row r="717" spans="2:150" ht="26.25" customHeight="1" x14ac:dyDescent="0.2">
      <c r="B717" s="585"/>
      <c r="C717" s="585"/>
      <c r="D717" s="585"/>
      <c r="E717" s="173" t="s">
        <v>110</v>
      </c>
      <c r="F717" s="104" t="s">
        <v>80</v>
      </c>
      <c r="G717" s="198">
        <f t="shared" si="107"/>
        <v>0</v>
      </c>
      <c r="H717" s="19">
        <f t="shared" si="108"/>
        <v>573</v>
      </c>
      <c r="K717" s="19">
        <f t="shared" si="104"/>
        <v>573</v>
      </c>
      <c r="L717" s="31" t="s">
        <v>5</v>
      </c>
      <c r="M717" s="19">
        <f t="shared" si="105"/>
        <v>150</v>
      </c>
      <c r="N717" s="31" t="s">
        <v>4</v>
      </c>
      <c r="O717" s="19">
        <f t="shared" si="106"/>
        <v>557</v>
      </c>
      <c r="P717" s="162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</row>
    <row r="718" spans="2:150" ht="26.25" customHeight="1" x14ac:dyDescent="0.2">
      <c r="B718" s="585"/>
      <c r="C718" s="585"/>
      <c r="D718" s="585"/>
      <c r="E718" s="173" t="s">
        <v>111</v>
      </c>
      <c r="F718" s="104" t="s">
        <v>80</v>
      </c>
      <c r="G718" s="198">
        <f t="shared" si="107"/>
        <v>0</v>
      </c>
      <c r="H718" s="19">
        <f t="shared" si="108"/>
        <v>574</v>
      </c>
      <c r="K718" s="19">
        <f t="shared" si="104"/>
        <v>574</v>
      </c>
      <c r="L718" s="31" t="s">
        <v>5</v>
      </c>
      <c r="M718" s="19">
        <f t="shared" si="105"/>
        <v>151</v>
      </c>
      <c r="N718" s="31" t="s">
        <v>4</v>
      </c>
      <c r="O718" s="19">
        <f t="shared" si="106"/>
        <v>558</v>
      </c>
      <c r="P718" s="162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</row>
    <row r="719" spans="2:150" ht="26.25" customHeight="1" x14ac:dyDescent="0.2">
      <c r="B719" s="585"/>
      <c r="C719" s="585"/>
      <c r="D719" s="585"/>
      <c r="E719" s="173" t="s">
        <v>112</v>
      </c>
      <c r="F719" s="104" t="s">
        <v>80</v>
      </c>
      <c r="G719" s="198">
        <f t="shared" si="107"/>
        <v>0</v>
      </c>
      <c r="H719" s="19">
        <f t="shared" si="108"/>
        <v>575</v>
      </c>
      <c r="K719" s="19">
        <f t="shared" si="104"/>
        <v>575</v>
      </c>
      <c r="L719" s="31" t="s">
        <v>5</v>
      </c>
      <c r="M719" s="19">
        <f t="shared" si="105"/>
        <v>152</v>
      </c>
      <c r="N719" s="31" t="s">
        <v>4</v>
      </c>
      <c r="O719" s="19">
        <f t="shared" si="106"/>
        <v>559</v>
      </c>
      <c r="P719" s="162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</row>
    <row r="720" spans="2:150" ht="26.25" customHeight="1" x14ac:dyDescent="0.2">
      <c r="B720" s="585"/>
      <c r="C720" s="585"/>
      <c r="D720" s="585"/>
      <c r="E720" s="184" t="s">
        <v>113</v>
      </c>
      <c r="F720" s="104" t="s">
        <v>80</v>
      </c>
      <c r="G720" s="198">
        <f t="shared" si="107"/>
        <v>0</v>
      </c>
      <c r="H720" s="19">
        <f t="shared" si="108"/>
        <v>576</v>
      </c>
      <c r="K720" s="19">
        <f t="shared" si="104"/>
        <v>576</v>
      </c>
      <c r="L720" s="31" t="s">
        <v>5</v>
      </c>
      <c r="M720" s="19">
        <f t="shared" si="105"/>
        <v>153</v>
      </c>
      <c r="N720" s="31" t="s">
        <v>4</v>
      </c>
      <c r="O720" s="19">
        <f t="shared" si="106"/>
        <v>560</v>
      </c>
      <c r="P720" s="162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</row>
    <row r="721" spans="1:150" ht="26.25" customHeight="1" x14ac:dyDescent="0.2">
      <c r="B721" s="585"/>
      <c r="C721" s="585"/>
      <c r="D721" s="585"/>
      <c r="E721" s="184" t="s">
        <v>30</v>
      </c>
      <c r="F721" s="104" t="s">
        <v>80</v>
      </c>
      <c r="G721" s="198">
        <f>SUM(G705:G720)</f>
        <v>0</v>
      </c>
      <c r="H721" s="19">
        <f>H720+1</f>
        <v>577</v>
      </c>
      <c r="K721" s="19">
        <f t="shared" si="104"/>
        <v>577</v>
      </c>
      <c r="L721" s="31" t="s">
        <v>5</v>
      </c>
      <c r="M721" s="11" t="s">
        <v>75</v>
      </c>
      <c r="N721" s="19">
        <f>H705</f>
        <v>561</v>
      </c>
      <c r="O721" s="17" t="s">
        <v>76</v>
      </c>
      <c r="P721" s="19">
        <f>H720</f>
        <v>576</v>
      </c>
      <c r="Q721" s="63" t="s">
        <v>77</v>
      </c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</row>
    <row r="722" spans="1:150" ht="26.25" customHeight="1" x14ac:dyDescent="0.2">
      <c r="B722" s="585"/>
      <c r="C722" s="585"/>
      <c r="D722" s="565" t="s">
        <v>125</v>
      </c>
      <c r="E722" s="565"/>
      <c r="F722" s="104" t="s">
        <v>93</v>
      </c>
      <c r="G722" s="198">
        <f>IF(G185=0,0,G57*G721/(G185*12))</f>
        <v>0</v>
      </c>
      <c r="H722" s="19">
        <f>H721+1</f>
        <v>578</v>
      </c>
      <c r="K722" s="19">
        <f>H722</f>
        <v>578</v>
      </c>
      <c r="L722" s="31" t="s">
        <v>5</v>
      </c>
      <c r="M722" s="19">
        <f>H57</f>
        <v>24</v>
      </c>
      <c r="N722" s="31" t="s">
        <v>4</v>
      </c>
      <c r="O722" s="19">
        <f>H721</f>
        <v>577</v>
      </c>
      <c r="P722" s="14" t="s">
        <v>89</v>
      </c>
      <c r="Q722" s="19">
        <f>H203</f>
        <v>154</v>
      </c>
      <c r="R722" s="31" t="s">
        <v>4</v>
      </c>
      <c r="S722" s="31">
        <v>12</v>
      </c>
      <c r="T722" s="63" t="s">
        <v>77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</row>
    <row r="723" spans="1:150" ht="26.25" customHeight="1" x14ac:dyDescent="0.2">
      <c r="A723" s="88"/>
      <c r="B723" s="88"/>
      <c r="C723" s="88"/>
      <c r="D723" s="88"/>
      <c r="E723" s="88"/>
      <c r="F723" s="88"/>
      <c r="G723" s="220"/>
      <c r="H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36"/>
      <c r="AG723" s="36"/>
      <c r="AH723" s="36"/>
      <c r="AI723" s="36"/>
      <c r="AJ723" s="36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</row>
    <row r="724" spans="1:150" ht="26.25" customHeight="1" x14ac:dyDescent="0.2">
      <c r="B724" s="590" t="s">
        <v>350</v>
      </c>
      <c r="C724" s="585" t="s">
        <v>17</v>
      </c>
      <c r="D724" s="585" t="s">
        <v>351</v>
      </c>
      <c r="E724" s="173" t="s">
        <v>54</v>
      </c>
      <c r="F724" s="104" t="s">
        <v>80</v>
      </c>
      <c r="G724" s="197">
        <f>G263*G688</f>
        <v>0</v>
      </c>
      <c r="H724" s="19">
        <f>H722+1</f>
        <v>579</v>
      </c>
      <c r="K724" s="19">
        <f t="shared" ref="K724:K740" si="109">H724</f>
        <v>579</v>
      </c>
      <c r="L724" s="31" t="s">
        <v>5</v>
      </c>
      <c r="M724" s="19">
        <f t="shared" ref="M724:M739" si="110">H263</f>
        <v>209</v>
      </c>
      <c r="N724" s="31" t="s">
        <v>4</v>
      </c>
      <c r="O724" s="19">
        <f t="shared" ref="O724:O739" si="111">H688</f>
        <v>545</v>
      </c>
      <c r="P724" s="162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</row>
    <row r="725" spans="1:150" ht="26.25" customHeight="1" x14ac:dyDescent="0.2">
      <c r="B725" s="591"/>
      <c r="C725" s="585"/>
      <c r="D725" s="585"/>
      <c r="E725" s="173" t="s">
        <v>99</v>
      </c>
      <c r="F725" s="104" t="s">
        <v>80</v>
      </c>
      <c r="G725" s="197">
        <f t="shared" ref="G725:G739" si="112">G264*G689</f>
        <v>0</v>
      </c>
      <c r="H725" s="19">
        <f>H724+1</f>
        <v>580</v>
      </c>
      <c r="K725" s="19">
        <f t="shared" si="109"/>
        <v>580</v>
      </c>
      <c r="L725" s="31" t="s">
        <v>5</v>
      </c>
      <c r="M725" s="19">
        <f t="shared" si="110"/>
        <v>210</v>
      </c>
      <c r="N725" s="31" t="s">
        <v>4</v>
      </c>
      <c r="O725" s="19">
        <f t="shared" si="111"/>
        <v>546</v>
      </c>
      <c r="P725" s="162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</row>
    <row r="726" spans="1:150" ht="26.25" customHeight="1" x14ac:dyDescent="0.2">
      <c r="B726" s="591"/>
      <c r="C726" s="585"/>
      <c r="D726" s="585" t="s">
        <v>1</v>
      </c>
      <c r="E726" s="173" t="s">
        <v>100</v>
      </c>
      <c r="F726" s="104" t="s">
        <v>80</v>
      </c>
      <c r="G726" s="197">
        <f t="shared" si="112"/>
        <v>0</v>
      </c>
      <c r="H726" s="19">
        <f t="shared" ref="H726:H739" si="113">H725+1</f>
        <v>581</v>
      </c>
      <c r="K726" s="19">
        <f t="shared" si="109"/>
        <v>581</v>
      </c>
      <c r="L726" s="31" t="s">
        <v>5</v>
      </c>
      <c r="M726" s="19">
        <f t="shared" si="110"/>
        <v>211</v>
      </c>
      <c r="N726" s="31" t="s">
        <v>4</v>
      </c>
      <c r="O726" s="19">
        <f t="shared" si="111"/>
        <v>547</v>
      </c>
      <c r="P726" s="162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</row>
    <row r="727" spans="1:150" ht="26.25" customHeight="1" x14ac:dyDescent="0.2">
      <c r="B727" s="591"/>
      <c r="C727" s="585"/>
      <c r="D727" s="585"/>
      <c r="E727" s="173" t="s">
        <v>101</v>
      </c>
      <c r="F727" s="104" t="s">
        <v>80</v>
      </c>
      <c r="G727" s="197">
        <f t="shared" si="112"/>
        <v>0</v>
      </c>
      <c r="H727" s="19">
        <f t="shared" si="113"/>
        <v>582</v>
      </c>
      <c r="K727" s="19">
        <f t="shared" si="109"/>
        <v>582</v>
      </c>
      <c r="L727" s="31" t="s">
        <v>5</v>
      </c>
      <c r="M727" s="19">
        <f t="shared" si="110"/>
        <v>212</v>
      </c>
      <c r="N727" s="31" t="s">
        <v>4</v>
      </c>
      <c r="O727" s="19">
        <f t="shared" si="111"/>
        <v>548</v>
      </c>
      <c r="P727" s="162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</row>
    <row r="728" spans="1:150" ht="26.25" customHeight="1" x14ac:dyDescent="0.2">
      <c r="B728" s="591"/>
      <c r="C728" s="585"/>
      <c r="D728" s="585"/>
      <c r="E728" s="173" t="s">
        <v>102</v>
      </c>
      <c r="F728" s="104" t="s">
        <v>80</v>
      </c>
      <c r="G728" s="197">
        <f t="shared" si="112"/>
        <v>0</v>
      </c>
      <c r="H728" s="19">
        <f t="shared" si="113"/>
        <v>583</v>
      </c>
      <c r="K728" s="19">
        <f t="shared" si="109"/>
        <v>583</v>
      </c>
      <c r="L728" s="31" t="s">
        <v>5</v>
      </c>
      <c r="M728" s="19">
        <f t="shared" si="110"/>
        <v>213</v>
      </c>
      <c r="N728" s="31" t="s">
        <v>4</v>
      </c>
      <c r="O728" s="19">
        <f t="shared" si="111"/>
        <v>549</v>
      </c>
      <c r="P728" s="162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</row>
    <row r="729" spans="1:150" ht="26.25" customHeight="1" x14ac:dyDescent="0.2">
      <c r="B729" s="591"/>
      <c r="C729" s="585"/>
      <c r="D729" s="585"/>
      <c r="E729" s="173" t="s">
        <v>103</v>
      </c>
      <c r="F729" s="104" t="s">
        <v>80</v>
      </c>
      <c r="G729" s="197">
        <f t="shared" si="112"/>
        <v>0</v>
      </c>
      <c r="H729" s="19">
        <f t="shared" si="113"/>
        <v>584</v>
      </c>
      <c r="K729" s="19">
        <f t="shared" si="109"/>
        <v>584</v>
      </c>
      <c r="L729" s="31" t="s">
        <v>5</v>
      </c>
      <c r="M729" s="19">
        <f t="shared" si="110"/>
        <v>214</v>
      </c>
      <c r="N729" s="31" t="s">
        <v>4</v>
      </c>
      <c r="O729" s="19">
        <f t="shared" si="111"/>
        <v>550</v>
      </c>
      <c r="P729" s="162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</row>
    <row r="730" spans="1:150" ht="26.25" customHeight="1" x14ac:dyDescent="0.2">
      <c r="B730" s="591"/>
      <c r="C730" s="585"/>
      <c r="D730" s="585"/>
      <c r="E730" s="173" t="s">
        <v>104</v>
      </c>
      <c r="F730" s="104" t="s">
        <v>80</v>
      </c>
      <c r="G730" s="197">
        <f t="shared" si="112"/>
        <v>0</v>
      </c>
      <c r="H730" s="19">
        <f t="shared" si="113"/>
        <v>585</v>
      </c>
      <c r="K730" s="19">
        <f t="shared" si="109"/>
        <v>585</v>
      </c>
      <c r="L730" s="31" t="s">
        <v>5</v>
      </c>
      <c r="M730" s="19">
        <f t="shared" si="110"/>
        <v>215</v>
      </c>
      <c r="N730" s="31" t="s">
        <v>4</v>
      </c>
      <c r="O730" s="19">
        <f t="shared" si="111"/>
        <v>551</v>
      </c>
      <c r="P730" s="162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</row>
    <row r="731" spans="1:150" ht="26.25" customHeight="1" x14ac:dyDescent="0.2">
      <c r="B731" s="591"/>
      <c r="C731" s="585"/>
      <c r="D731" s="585"/>
      <c r="E731" s="173" t="s">
        <v>105</v>
      </c>
      <c r="F731" s="104" t="s">
        <v>80</v>
      </c>
      <c r="G731" s="197">
        <f t="shared" si="112"/>
        <v>0</v>
      </c>
      <c r="H731" s="19">
        <f t="shared" si="113"/>
        <v>586</v>
      </c>
      <c r="K731" s="19">
        <f t="shared" si="109"/>
        <v>586</v>
      </c>
      <c r="L731" s="31" t="s">
        <v>5</v>
      </c>
      <c r="M731" s="19">
        <f t="shared" si="110"/>
        <v>216</v>
      </c>
      <c r="N731" s="31" t="s">
        <v>4</v>
      </c>
      <c r="O731" s="19">
        <f t="shared" si="111"/>
        <v>552</v>
      </c>
      <c r="P731" s="162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</row>
    <row r="732" spans="1:150" ht="26.25" customHeight="1" x14ac:dyDescent="0.2">
      <c r="B732" s="591"/>
      <c r="C732" s="585"/>
      <c r="D732" s="585"/>
      <c r="E732" s="173" t="s">
        <v>106</v>
      </c>
      <c r="F732" s="104" t="s">
        <v>80</v>
      </c>
      <c r="G732" s="197">
        <f t="shared" si="112"/>
        <v>0</v>
      </c>
      <c r="H732" s="19">
        <f t="shared" si="113"/>
        <v>587</v>
      </c>
      <c r="K732" s="19">
        <f t="shared" si="109"/>
        <v>587</v>
      </c>
      <c r="L732" s="31" t="s">
        <v>5</v>
      </c>
      <c r="M732" s="19">
        <f t="shared" si="110"/>
        <v>217</v>
      </c>
      <c r="N732" s="31" t="s">
        <v>4</v>
      </c>
      <c r="O732" s="19">
        <f t="shared" si="111"/>
        <v>553</v>
      </c>
      <c r="P732" s="162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</row>
    <row r="733" spans="1:150" ht="26.25" customHeight="1" x14ac:dyDescent="0.2">
      <c r="B733" s="591"/>
      <c r="C733" s="585"/>
      <c r="D733" s="585"/>
      <c r="E733" s="173" t="s">
        <v>107</v>
      </c>
      <c r="F733" s="104" t="s">
        <v>80</v>
      </c>
      <c r="G733" s="197">
        <f t="shared" si="112"/>
        <v>0</v>
      </c>
      <c r="H733" s="19">
        <f t="shared" si="113"/>
        <v>588</v>
      </c>
      <c r="K733" s="19">
        <f t="shared" si="109"/>
        <v>588</v>
      </c>
      <c r="L733" s="31" t="s">
        <v>5</v>
      </c>
      <c r="M733" s="19">
        <f t="shared" si="110"/>
        <v>218</v>
      </c>
      <c r="N733" s="31" t="s">
        <v>4</v>
      </c>
      <c r="O733" s="19">
        <f t="shared" si="111"/>
        <v>554</v>
      </c>
      <c r="P733" s="162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</row>
    <row r="734" spans="1:150" ht="26.25" customHeight="1" x14ac:dyDescent="0.2">
      <c r="B734" s="591"/>
      <c r="C734" s="585"/>
      <c r="D734" s="585"/>
      <c r="E734" s="173" t="s">
        <v>108</v>
      </c>
      <c r="F734" s="104" t="s">
        <v>80</v>
      </c>
      <c r="G734" s="197">
        <f t="shared" si="112"/>
        <v>0</v>
      </c>
      <c r="H734" s="19">
        <f t="shared" si="113"/>
        <v>589</v>
      </c>
      <c r="K734" s="19">
        <f t="shared" si="109"/>
        <v>589</v>
      </c>
      <c r="L734" s="31" t="s">
        <v>5</v>
      </c>
      <c r="M734" s="19">
        <f t="shared" si="110"/>
        <v>219</v>
      </c>
      <c r="N734" s="31" t="s">
        <v>4</v>
      </c>
      <c r="O734" s="19">
        <f t="shared" si="111"/>
        <v>555</v>
      </c>
      <c r="P734" s="162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</row>
    <row r="735" spans="1:150" ht="26.25" customHeight="1" x14ac:dyDescent="0.2">
      <c r="B735" s="591"/>
      <c r="C735" s="585"/>
      <c r="D735" s="585"/>
      <c r="E735" s="173" t="s">
        <v>109</v>
      </c>
      <c r="F735" s="104" t="s">
        <v>80</v>
      </c>
      <c r="G735" s="197">
        <f t="shared" si="112"/>
        <v>0</v>
      </c>
      <c r="H735" s="19">
        <f t="shared" si="113"/>
        <v>590</v>
      </c>
      <c r="K735" s="19">
        <f t="shared" si="109"/>
        <v>590</v>
      </c>
      <c r="L735" s="31" t="s">
        <v>5</v>
      </c>
      <c r="M735" s="19">
        <f t="shared" si="110"/>
        <v>220</v>
      </c>
      <c r="N735" s="31" t="s">
        <v>4</v>
      </c>
      <c r="O735" s="19">
        <f t="shared" si="111"/>
        <v>556</v>
      </c>
      <c r="P735" s="162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</row>
    <row r="736" spans="1:150" ht="26.25" customHeight="1" x14ac:dyDescent="0.2">
      <c r="B736" s="591"/>
      <c r="C736" s="585"/>
      <c r="D736" s="585"/>
      <c r="E736" s="173" t="s">
        <v>110</v>
      </c>
      <c r="F736" s="104" t="s">
        <v>80</v>
      </c>
      <c r="G736" s="197">
        <f t="shared" si="112"/>
        <v>0</v>
      </c>
      <c r="H736" s="19">
        <f t="shared" si="113"/>
        <v>591</v>
      </c>
      <c r="K736" s="19">
        <f t="shared" si="109"/>
        <v>591</v>
      </c>
      <c r="L736" s="31" t="s">
        <v>5</v>
      </c>
      <c r="M736" s="19">
        <f t="shared" si="110"/>
        <v>221</v>
      </c>
      <c r="N736" s="31" t="s">
        <v>4</v>
      </c>
      <c r="O736" s="19">
        <f t="shared" si="111"/>
        <v>557</v>
      </c>
      <c r="P736" s="162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</row>
    <row r="737" spans="2:150" ht="26.25" customHeight="1" x14ac:dyDescent="0.2">
      <c r="B737" s="591"/>
      <c r="C737" s="585"/>
      <c r="D737" s="585"/>
      <c r="E737" s="173" t="s">
        <v>111</v>
      </c>
      <c r="F737" s="104" t="s">
        <v>80</v>
      </c>
      <c r="G737" s="197">
        <f t="shared" si="112"/>
        <v>0</v>
      </c>
      <c r="H737" s="19">
        <f t="shared" si="113"/>
        <v>592</v>
      </c>
      <c r="K737" s="19">
        <f t="shared" si="109"/>
        <v>592</v>
      </c>
      <c r="L737" s="31" t="s">
        <v>5</v>
      </c>
      <c r="M737" s="19">
        <f t="shared" si="110"/>
        <v>222</v>
      </c>
      <c r="N737" s="31" t="s">
        <v>4</v>
      </c>
      <c r="O737" s="19">
        <f t="shared" si="111"/>
        <v>558</v>
      </c>
      <c r="P737" s="162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</row>
    <row r="738" spans="2:150" ht="26.25" customHeight="1" x14ac:dyDescent="0.2">
      <c r="B738" s="591"/>
      <c r="C738" s="585"/>
      <c r="D738" s="585"/>
      <c r="E738" s="173" t="s">
        <v>112</v>
      </c>
      <c r="F738" s="104" t="s">
        <v>80</v>
      </c>
      <c r="G738" s="197">
        <f t="shared" si="112"/>
        <v>0</v>
      </c>
      <c r="H738" s="19">
        <f t="shared" si="113"/>
        <v>593</v>
      </c>
      <c r="K738" s="19">
        <f t="shared" si="109"/>
        <v>593</v>
      </c>
      <c r="L738" s="31" t="s">
        <v>5</v>
      </c>
      <c r="M738" s="19">
        <f t="shared" si="110"/>
        <v>223</v>
      </c>
      <c r="N738" s="31" t="s">
        <v>4</v>
      </c>
      <c r="O738" s="19">
        <f t="shared" si="111"/>
        <v>559</v>
      </c>
      <c r="P738" s="162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</row>
    <row r="739" spans="2:150" ht="26.25" customHeight="1" x14ac:dyDescent="0.2">
      <c r="B739" s="591"/>
      <c r="C739" s="585"/>
      <c r="D739" s="585"/>
      <c r="E739" s="184" t="s">
        <v>113</v>
      </c>
      <c r="F739" s="104" t="s">
        <v>80</v>
      </c>
      <c r="G739" s="197">
        <f t="shared" si="112"/>
        <v>0</v>
      </c>
      <c r="H739" s="19">
        <f t="shared" si="113"/>
        <v>594</v>
      </c>
      <c r="K739" s="19">
        <f t="shared" si="109"/>
        <v>594</v>
      </c>
      <c r="L739" s="31" t="s">
        <v>5</v>
      </c>
      <c r="M739" s="19">
        <f t="shared" si="110"/>
        <v>224</v>
      </c>
      <c r="N739" s="31" t="s">
        <v>4</v>
      </c>
      <c r="O739" s="19">
        <f t="shared" si="111"/>
        <v>560</v>
      </c>
      <c r="P739" s="162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</row>
    <row r="740" spans="2:150" ht="26.25" customHeight="1" x14ac:dyDescent="0.2">
      <c r="B740" s="591"/>
      <c r="C740" s="585"/>
      <c r="D740" s="585"/>
      <c r="E740" s="184" t="s">
        <v>29</v>
      </c>
      <c r="F740" s="104" t="s">
        <v>80</v>
      </c>
      <c r="G740" s="197">
        <f>SUM(G724:G739)</f>
        <v>0</v>
      </c>
      <c r="H740" s="19">
        <f>H739+1</f>
        <v>595</v>
      </c>
      <c r="K740" s="19">
        <f t="shared" si="109"/>
        <v>595</v>
      </c>
      <c r="L740" s="31" t="s">
        <v>5</v>
      </c>
      <c r="M740" s="11" t="s">
        <v>75</v>
      </c>
      <c r="N740" s="19">
        <f>H724</f>
        <v>579</v>
      </c>
      <c r="O740" s="17" t="s">
        <v>76</v>
      </c>
      <c r="P740" s="19">
        <f>H739</f>
        <v>594</v>
      </c>
      <c r="Q740" s="63" t="s">
        <v>77</v>
      </c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</row>
    <row r="741" spans="2:150" ht="26.25" customHeight="1" x14ac:dyDescent="0.2">
      <c r="B741" s="591"/>
      <c r="C741" s="585"/>
      <c r="D741" s="565" t="s">
        <v>125</v>
      </c>
      <c r="E741" s="565"/>
      <c r="F741" s="104" t="s">
        <v>93</v>
      </c>
      <c r="G741" s="197">
        <f>IF(G279=0,0,G63*G740/(G279*12))</f>
        <v>0</v>
      </c>
      <c r="H741" s="19">
        <f>H740+1</f>
        <v>596</v>
      </c>
      <c r="K741" s="19">
        <f>H741</f>
        <v>596</v>
      </c>
      <c r="L741" s="31" t="s">
        <v>5</v>
      </c>
      <c r="M741" s="19">
        <f>H63</f>
        <v>30</v>
      </c>
      <c r="N741" s="31" t="s">
        <v>4</v>
      </c>
      <c r="O741" s="19">
        <f>H740</f>
        <v>595</v>
      </c>
      <c r="P741" s="31" t="s">
        <v>89</v>
      </c>
      <c r="Q741" s="19">
        <f>H279</f>
        <v>225</v>
      </c>
      <c r="R741" s="31" t="s">
        <v>4</v>
      </c>
      <c r="S741" s="31">
        <v>12</v>
      </c>
      <c r="T741" s="63" t="s">
        <v>77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</row>
    <row r="742" spans="2:150" ht="26.25" customHeight="1" x14ac:dyDescent="0.2">
      <c r="B742" s="592"/>
      <c r="C742" s="588" t="s">
        <v>126</v>
      </c>
      <c r="D742" s="616"/>
      <c r="E742" s="589"/>
      <c r="F742" s="104" t="s">
        <v>93</v>
      </c>
      <c r="G742" s="197">
        <f>IF(G399=0,0,(G722*G185+G741*G279)/G399)</f>
        <v>0</v>
      </c>
      <c r="H742" s="19">
        <f>H741+1</f>
        <v>597</v>
      </c>
      <c r="K742" s="19">
        <f>H742</f>
        <v>597</v>
      </c>
      <c r="L742" s="68" t="s">
        <v>90</v>
      </c>
      <c r="M742" s="19">
        <f>H185</f>
        <v>137</v>
      </c>
      <c r="N742" s="31" t="s">
        <v>4</v>
      </c>
      <c r="O742" s="19">
        <f>H722</f>
        <v>578</v>
      </c>
      <c r="P742" s="31" t="s">
        <v>3</v>
      </c>
      <c r="Q742" s="19">
        <f>H279</f>
        <v>225</v>
      </c>
      <c r="R742" s="31" t="s">
        <v>4</v>
      </c>
      <c r="S742" s="19">
        <f>H741</f>
        <v>596</v>
      </c>
      <c r="T742" s="61" t="s">
        <v>92</v>
      </c>
      <c r="U742" s="19">
        <f>H411</f>
        <v>0</v>
      </c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</row>
    <row r="743" spans="2:150" ht="26.25" customHeight="1" x14ac:dyDescent="0.2">
      <c r="B743" s="36"/>
      <c r="C743" s="36"/>
      <c r="D743" s="36"/>
      <c r="E743" s="36"/>
      <c r="F743" s="36"/>
      <c r="G743" s="36"/>
      <c r="H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238"/>
      <c r="AL743" s="238"/>
      <c r="AM743" s="238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</row>
    <row r="744" spans="2:150" ht="26.25" customHeight="1" x14ac:dyDescent="0.2">
      <c r="B744" s="590" t="s">
        <v>350</v>
      </c>
      <c r="C744" s="590" t="s">
        <v>439</v>
      </c>
      <c r="D744" s="590" t="s">
        <v>348</v>
      </c>
      <c r="E744" s="255" t="s">
        <v>54</v>
      </c>
      <c r="F744" s="104" t="s">
        <v>283</v>
      </c>
      <c r="G744" s="201">
        <f>12*Coeficientes!F117</f>
        <v>0.13846153846153847</v>
      </c>
      <c r="H744" s="19">
        <f>H742+1</f>
        <v>598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238"/>
      <c r="AL744" s="238"/>
      <c r="AM744" s="238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</row>
    <row r="745" spans="2:150" ht="26.25" customHeight="1" x14ac:dyDescent="0.2">
      <c r="B745" s="591"/>
      <c r="C745" s="591"/>
      <c r="D745" s="591"/>
      <c r="E745" s="255" t="s">
        <v>99</v>
      </c>
      <c r="F745" s="104" t="s">
        <v>283</v>
      </c>
      <c r="G745" s="201">
        <f>12*Coeficientes!F118</f>
        <v>0.12692307692307692</v>
      </c>
      <c r="H745" s="19">
        <f>H744+1</f>
        <v>599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238"/>
      <c r="AL745" s="238"/>
      <c r="AM745" s="238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</row>
    <row r="746" spans="2:150" ht="26.25" customHeight="1" x14ac:dyDescent="0.2">
      <c r="B746" s="591"/>
      <c r="C746" s="591"/>
      <c r="D746" s="591"/>
      <c r="E746" s="255" t="s">
        <v>100</v>
      </c>
      <c r="F746" s="104" t="s">
        <v>283</v>
      </c>
      <c r="G746" s="201">
        <f>12*Coeficientes!F119</f>
        <v>0.11538461538461539</v>
      </c>
      <c r="H746" s="19">
        <f t="shared" ref="H746:H759" si="114">H745+1</f>
        <v>600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238"/>
      <c r="AL746" s="238"/>
      <c r="AM746" s="238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</row>
    <row r="747" spans="2:150" ht="26.25" customHeight="1" x14ac:dyDescent="0.2">
      <c r="B747" s="591"/>
      <c r="C747" s="591"/>
      <c r="D747" s="591"/>
      <c r="E747" s="255" t="s">
        <v>101</v>
      </c>
      <c r="F747" s="104" t="s">
        <v>283</v>
      </c>
      <c r="G747" s="201">
        <f>12*Coeficientes!F120</f>
        <v>0.10384615384615384</v>
      </c>
      <c r="H747" s="19">
        <f t="shared" si="114"/>
        <v>601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238"/>
      <c r="AL747" s="238"/>
      <c r="AM747" s="238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</row>
    <row r="748" spans="2:150" ht="26.25" customHeight="1" x14ac:dyDescent="0.2">
      <c r="B748" s="591"/>
      <c r="C748" s="591"/>
      <c r="D748" s="591"/>
      <c r="E748" s="255" t="s">
        <v>102</v>
      </c>
      <c r="F748" s="104" t="s">
        <v>283</v>
      </c>
      <c r="G748" s="201">
        <f>12*Coeficientes!F121</f>
        <v>9.2307692307692313E-2</v>
      </c>
      <c r="H748" s="19">
        <f t="shared" si="114"/>
        <v>602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238"/>
      <c r="AL748" s="238"/>
      <c r="AM748" s="238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</row>
    <row r="749" spans="2:150" ht="26.25" customHeight="1" x14ac:dyDescent="0.2">
      <c r="B749" s="591"/>
      <c r="C749" s="591"/>
      <c r="D749" s="591"/>
      <c r="E749" s="255" t="s">
        <v>103</v>
      </c>
      <c r="F749" s="104" t="s">
        <v>283</v>
      </c>
      <c r="G749" s="201">
        <f>12*Coeficientes!F122</f>
        <v>8.0769230769230774E-2</v>
      </c>
      <c r="H749" s="19">
        <f t="shared" si="114"/>
        <v>603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238"/>
      <c r="AL749" s="238"/>
      <c r="AM749" s="238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</row>
    <row r="750" spans="2:150" ht="26.25" customHeight="1" x14ac:dyDescent="0.2">
      <c r="B750" s="591"/>
      <c r="C750" s="591"/>
      <c r="D750" s="591"/>
      <c r="E750" s="255" t="s">
        <v>104</v>
      </c>
      <c r="F750" s="104" t="s">
        <v>283</v>
      </c>
      <c r="G750" s="201">
        <f>12*Coeficientes!F123</f>
        <v>6.9230769230769235E-2</v>
      </c>
      <c r="H750" s="19">
        <f t="shared" si="114"/>
        <v>604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238"/>
      <c r="AL750" s="238"/>
      <c r="AM750" s="238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</row>
    <row r="751" spans="2:150" ht="26.25" customHeight="1" x14ac:dyDescent="0.2">
      <c r="B751" s="591"/>
      <c r="C751" s="591"/>
      <c r="D751" s="591"/>
      <c r="E751" s="255" t="s">
        <v>105</v>
      </c>
      <c r="F751" s="104" t="s">
        <v>283</v>
      </c>
      <c r="G751" s="201">
        <f>12*Coeficientes!F124</f>
        <v>5.7692307692307696E-2</v>
      </c>
      <c r="H751" s="19">
        <f t="shared" si="114"/>
        <v>605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238"/>
      <c r="AL751" s="238"/>
      <c r="AM751" s="238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</row>
    <row r="752" spans="2:150" ht="26.25" customHeight="1" x14ac:dyDescent="0.2">
      <c r="B752" s="591"/>
      <c r="C752" s="591"/>
      <c r="D752" s="591"/>
      <c r="E752" s="255" t="s">
        <v>106</v>
      </c>
      <c r="F752" s="104" t="s">
        <v>283</v>
      </c>
      <c r="G752" s="201">
        <f>12*Coeficientes!F125</f>
        <v>4.6153846153846156E-2</v>
      </c>
      <c r="H752" s="19">
        <f t="shared" si="114"/>
        <v>606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238"/>
      <c r="AL752" s="238"/>
      <c r="AM752" s="238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</row>
    <row r="753" spans="2:150" ht="26.25" customHeight="1" x14ac:dyDescent="0.2">
      <c r="B753" s="591"/>
      <c r="C753" s="591"/>
      <c r="D753" s="591"/>
      <c r="E753" s="255" t="s">
        <v>107</v>
      </c>
      <c r="F753" s="104" t="s">
        <v>283</v>
      </c>
      <c r="G753" s="201">
        <f>12*Coeficientes!F126</f>
        <v>3.4615384615384617E-2</v>
      </c>
      <c r="H753" s="19">
        <f t="shared" si="114"/>
        <v>607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238"/>
      <c r="AL753" s="238"/>
      <c r="AM753" s="238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</row>
    <row r="754" spans="2:150" ht="26.25" customHeight="1" x14ac:dyDescent="0.2">
      <c r="B754" s="591"/>
      <c r="C754" s="591"/>
      <c r="D754" s="591"/>
      <c r="E754" s="255" t="s">
        <v>108</v>
      </c>
      <c r="F754" s="104" t="s">
        <v>283</v>
      </c>
      <c r="G754" s="201">
        <f>12*Coeficientes!F127</f>
        <v>2.3076923076923078E-2</v>
      </c>
      <c r="H754" s="19">
        <f t="shared" si="114"/>
        <v>608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238"/>
      <c r="AL754" s="238"/>
      <c r="AM754" s="238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</row>
    <row r="755" spans="2:150" ht="26.25" customHeight="1" x14ac:dyDescent="0.2">
      <c r="B755" s="591"/>
      <c r="C755" s="591"/>
      <c r="D755" s="591"/>
      <c r="E755" s="255" t="s">
        <v>109</v>
      </c>
      <c r="F755" s="104" t="s">
        <v>283</v>
      </c>
      <c r="G755" s="201">
        <f>12*Coeficientes!F128</f>
        <v>1.1538461538461539E-2</v>
      </c>
      <c r="H755" s="19">
        <f t="shared" si="114"/>
        <v>609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238"/>
      <c r="AL755" s="238"/>
      <c r="AM755" s="238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</row>
    <row r="756" spans="2:150" ht="26.25" customHeight="1" x14ac:dyDescent="0.2">
      <c r="B756" s="591"/>
      <c r="C756" s="591"/>
      <c r="D756" s="591"/>
      <c r="E756" s="255" t="s">
        <v>110</v>
      </c>
      <c r="F756" s="104" t="s">
        <v>283</v>
      </c>
      <c r="G756" s="201">
        <f>12*Coeficientes!F129</f>
        <v>0</v>
      </c>
      <c r="H756" s="19">
        <f t="shared" si="114"/>
        <v>610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238"/>
      <c r="AL756" s="238"/>
      <c r="AM756" s="238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</row>
    <row r="757" spans="2:150" ht="26.25" customHeight="1" x14ac:dyDescent="0.2">
      <c r="B757" s="591"/>
      <c r="C757" s="591"/>
      <c r="D757" s="591"/>
      <c r="E757" s="255" t="s">
        <v>111</v>
      </c>
      <c r="F757" s="104" t="s">
        <v>283</v>
      </c>
      <c r="G757" s="201">
        <f>12*Coeficientes!F130</f>
        <v>0</v>
      </c>
      <c r="H757" s="19">
        <f t="shared" si="114"/>
        <v>611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238"/>
      <c r="AL757" s="238"/>
      <c r="AM757" s="238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</row>
    <row r="758" spans="2:150" ht="26.25" customHeight="1" x14ac:dyDescent="0.2">
      <c r="B758" s="591"/>
      <c r="C758" s="591"/>
      <c r="D758" s="591"/>
      <c r="E758" s="255" t="s">
        <v>112</v>
      </c>
      <c r="F758" s="104" t="s">
        <v>283</v>
      </c>
      <c r="G758" s="201">
        <f>12*Coeficientes!F131</f>
        <v>0</v>
      </c>
      <c r="H758" s="19">
        <f t="shared" si="114"/>
        <v>612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238"/>
      <c r="AL758" s="238"/>
      <c r="AM758" s="238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</row>
    <row r="759" spans="2:150" ht="26.25" customHeight="1" x14ac:dyDescent="0.2">
      <c r="B759" s="592"/>
      <c r="C759" s="592"/>
      <c r="D759" s="592"/>
      <c r="E759" s="184" t="s">
        <v>113</v>
      </c>
      <c r="F759" s="104" t="s">
        <v>283</v>
      </c>
      <c r="G759" s="201">
        <f>12*Coeficientes!F132</f>
        <v>0</v>
      </c>
      <c r="H759" s="19">
        <f t="shared" si="114"/>
        <v>613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238"/>
      <c r="AL759" s="238"/>
      <c r="AM759" s="238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</row>
    <row r="760" spans="2:150" ht="26.25" customHeight="1" x14ac:dyDescent="0.2">
      <c r="B760" s="36"/>
      <c r="C760" s="36"/>
      <c r="D760" s="36"/>
      <c r="E760" s="36"/>
      <c r="F760" s="36"/>
      <c r="G760" s="202"/>
      <c r="H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238"/>
      <c r="AL760" s="238"/>
      <c r="AM760" s="238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</row>
    <row r="761" spans="2:150" ht="26.25" customHeight="1" x14ac:dyDescent="0.2">
      <c r="B761" s="585" t="s">
        <v>350</v>
      </c>
      <c r="C761" s="585" t="s">
        <v>439</v>
      </c>
      <c r="D761" s="585" t="s">
        <v>352</v>
      </c>
      <c r="E761" s="237" t="s">
        <v>54</v>
      </c>
      <c r="F761" s="104" t="s">
        <v>80</v>
      </c>
      <c r="G761" s="198">
        <f>G187*G744</f>
        <v>0</v>
      </c>
      <c r="H761" s="19">
        <f>H759+1</f>
        <v>614</v>
      </c>
      <c r="K761" s="19">
        <f t="shared" ref="K761:K777" si="115">H761</f>
        <v>614</v>
      </c>
      <c r="L761" s="31" t="s">
        <v>5</v>
      </c>
      <c r="M761" s="19">
        <f>H187</f>
        <v>138</v>
      </c>
      <c r="N761" s="31" t="s">
        <v>4</v>
      </c>
      <c r="O761" s="19">
        <f t="shared" ref="O761" si="116">H744</f>
        <v>598</v>
      </c>
      <c r="P761" s="162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238"/>
      <c r="AL761" s="238"/>
      <c r="AM761" s="238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</row>
    <row r="762" spans="2:150" ht="26.25" customHeight="1" x14ac:dyDescent="0.2">
      <c r="B762" s="585"/>
      <c r="C762" s="585"/>
      <c r="D762" s="585"/>
      <c r="E762" s="237" t="s">
        <v>99</v>
      </c>
      <c r="F762" s="104" t="s">
        <v>80</v>
      </c>
      <c r="G762" s="198">
        <f t="shared" ref="G762:G776" si="117">G188*G745</f>
        <v>0</v>
      </c>
      <c r="H762" s="19">
        <f>H761+1</f>
        <v>615</v>
      </c>
      <c r="K762" s="19">
        <f t="shared" si="115"/>
        <v>615</v>
      </c>
      <c r="L762" s="31" t="s">
        <v>5</v>
      </c>
      <c r="M762" s="19">
        <f t="shared" ref="M762:M775" si="118">H188</f>
        <v>139</v>
      </c>
      <c r="N762" s="31" t="s">
        <v>4</v>
      </c>
      <c r="O762" s="19">
        <f t="shared" ref="O762:O776" si="119">H745</f>
        <v>599</v>
      </c>
      <c r="P762" s="162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238"/>
      <c r="AL762" s="238"/>
      <c r="AM762" s="238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</row>
    <row r="763" spans="2:150" ht="26.25" customHeight="1" x14ac:dyDescent="0.2">
      <c r="B763" s="585"/>
      <c r="C763" s="585"/>
      <c r="D763" s="585" t="s">
        <v>1</v>
      </c>
      <c r="E763" s="237" t="s">
        <v>100</v>
      </c>
      <c r="F763" s="104" t="s">
        <v>80</v>
      </c>
      <c r="G763" s="198">
        <f t="shared" si="117"/>
        <v>0</v>
      </c>
      <c r="H763" s="19">
        <f t="shared" ref="H763:H776" si="120">H762+1</f>
        <v>616</v>
      </c>
      <c r="K763" s="19">
        <f t="shared" si="115"/>
        <v>616</v>
      </c>
      <c r="L763" s="31" t="s">
        <v>5</v>
      </c>
      <c r="M763" s="19">
        <f t="shared" si="118"/>
        <v>140</v>
      </c>
      <c r="N763" s="31" t="s">
        <v>4</v>
      </c>
      <c r="O763" s="19">
        <f t="shared" si="119"/>
        <v>600</v>
      </c>
      <c r="P763" s="162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238"/>
      <c r="AL763" s="238"/>
      <c r="AM763" s="238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</row>
    <row r="764" spans="2:150" ht="26.25" customHeight="1" x14ac:dyDescent="0.2">
      <c r="B764" s="585"/>
      <c r="C764" s="585"/>
      <c r="D764" s="585"/>
      <c r="E764" s="237" t="s">
        <v>101</v>
      </c>
      <c r="F764" s="104" t="s">
        <v>80</v>
      </c>
      <c r="G764" s="198">
        <f t="shared" si="117"/>
        <v>0</v>
      </c>
      <c r="H764" s="19">
        <f t="shared" si="120"/>
        <v>617</v>
      </c>
      <c r="K764" s="19">
        <f t="shared" si="115"/>
        <v>617</v>
      </c>
      <c r="L764" s="31" t="s">
        <v>5</v>
      </c>
      <c r="M764" s="19">
        <f t="shared" si="118"/>
        <v>141</v>
      </c>
      <c r="N764" s="31" t="s">
        <v>4</v>
      </c>
      <c r="O764" s="19">
        <f t="shared" si="119"/>
        <v>601</v>
      </c>
      <c r="P764" s="162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238"/>
      <c r="AL764" s="238"/>
      <c r="AM764" s="238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</row>
    <row r="765" spans="2:150" ht="26.25" customHeight="1" x14ac:dyDescent="0.2">
      <c r="B765" s="585"/>
      <c r="C765" s="585"/>
      <c r="D765" s="585"/>
      <c r="E765" s="237" t="s">
        <v>102</v>
      </c>
      <c r="F765" s="104" t="s">
        <v>80</v>
      </c>
      <c r="G765" s="198">
        <f t="shared" si="117"/>
        <v>0</v>
      </c>
      <c r="H765" s="19">
        <f t="shared" si="120"/>
        <v>618</v>
      </c>
      <c r="K765" s="19">
        <f t="shared" si="115"/>
        <v>618</v>
      </c>
      <c r="L765" s="31" t="s">
        <v>5</v>
      </c>
      <c r="M765" s="19">
        <f t="shared" si="118"/>
        <v>142</v>
      </c>
      <c r="N765" s="31" t="s">
        <v>4</v>
      </c>
      <c r="O765" s="19">
        <f t="shared" si="119"/>
        <v>602</v>
      </c>
      <c r="P765" s="162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238"/>
      <c r="AL765" s="238"/>
      <c r="AM765" s="238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</row>
    <row r="766" spans="2:150" ht="26.25" customHeight="1" x14ac:dyDescent="0.2">
      <c r="B766" s="585"/>
      <c r="C766" s="585"/>
      <c r="D766" s="585"/>
      <c r="E766" s="237" t="s">
        <v>103</v>
      </c>
      <c r="F766" s="104" t="s">
        <v>80</v>
      </c>
      <c r="G766" s="198">
        <f t="shared" si="117"/>
        <v>0</v>
      </c>
      <c r="H766" s="19">
        <f t="shared" si="120"/>
        <v>619</v>
      </c>
      <c r="K766" s="19">
        <f t="shared" si="115"/>
        <v>619</v>
      </c>
      <c r="L766" s="31" t="s">
        <v>5</v>
      </c>
      <c r="M766" s="19">
        <f t="shared" si="118"/>
        <v>143</v>
      </c>
      <c r="N766" s="31" t="s">
        <v>4</v>
      </c>
      <c r="O766" s="19">
        <f t="shared" si="119"/>
        <v>603</v>
      </c>
      <c r="P766" s="162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238"/>
      <c r="AL766" s="238"/>
      <c r="AM766" s="238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</row>
    <row r="767" spans="2:150" ht="26.25" customHeight="1" x14ac:dyDescent="0.2">
      <c r="B767" s="585"/>
      <c r="C767" s="585"/>
      <c r="D767" s="585"/>
      <c r="E767" s="237" t="s">
        <v>104</v>
      </c>
      <c r="F767" s="104" t="s">
        <v>80</v>
      </c>
      <c r="G767" s="198">
        <f t="shared" si="117"/>
        <v>0</v>
      </c>
      <c r="H767" s="19">
        <f t="shared" si="120"/>
        <v>620</v>
      </c>
      <c r="K767" s="19">
        <f t="shared" si="115"/>
        <v>620</v>
      </c>
      <c r="L767" s="31" t="s">
        <v>5</v>
      </c>
      <c r="M767" s="19">
        <f t="shared" si="118"/>
        <v>144</v>
      </c>
      <c r="N767" s="31" t="s">
        <v>4</v>
      </c>
      <c r="O767" s="19">
        <f t="shared" si="119"/>
        <v>604</v>
      </c>
      <c r="P767" s="162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238"/>
      <c r="AL767" s="238"/>
      <c r="AM767" s="238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</row>
    <row r="768" spans="2:150" ht="26.25" customHeight="1" x14ac:dyDescent="0.2">
      <c r="B768" s="585"/>
      <c r="C768" s="585"/>
      <c r="D768" s="585"/>
      <c r="E768" s="237" t="s">
        <v>105</v>
      </c>
      <c r="F768" s="104" t="s">
        <v>80</v>
      </c>
      <c r="G768" s="198">
        <f t="shared" si="117"/>
        <v>0</v>
      </c>
      <c r="H768" s="19">
        <f t="shared" si="120"/>
        <v>621</v>
      </c>
      <c r="K768" s="19">
        <f t="shared" si="115"/>
        <v>621</v>
      </c>
      <c r="L768" s="31" t="s">
        <v>5</v>
      </c>
      <c r="M768" s="19">
        <f t="shared" si="118"/>
        <v>145</v>
      </c>
      <c r="N768" s="31" t="s">
        <v>4</v>
      </c>
      <c r="O768" s="19">
        <f t="shared" si="119"/>
        <v>605</v>
      </c>
      <c r="P768" s="162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238"/>
      <c r="AL768" s="238"/>
      <c r="AM768" s="238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</row>
    <row r="769" spans="2:150" ht="26.25" customHeight="1" x14ac:dyDescent="0.2">
      <c r="B769" s="585"/>
      <c r="C769" s="585"/>
      <c r="D769" s="585"/>
      <c r="E769" s="237" t="s">
        <v>106</v>
      </c>
      <c r="F769" s="104" t="s">
        <v>80</v>
      </c>
      <c r="G769" s="198">
        <f t="shared" si="117"/>
        <v>0</v>
      </c>
      <c r="H769" s="19">
        <f t="shared" si="120"/>
        <v>622</v>
      </c>
      <c r="K769" s="19">
        <f t="shared" si="115"/>
        <v>622</v>
      </c>
      <c r="L769" s="31" t="s">
        <v>5</v>
      </c>
      <c r="M769" s="19">
        <f t="shared" si="118"/>
        <v>146</v>
      </c>
      <c r="N769" s="31" t="s">
        <v>4</v>
      </c>
      <c r="O769" s="19">
        <f t="shared" si="119"/>
        <v>606</v>
      </c>
      <c r="P769" s="162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238"/>
      <c r="AL769" s="238"/>
      <c r="AM769" s="238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</row>
    <row r="770" spans="2:150" ht="26.25" customHeight="1" x14ac:dyDescent="0.2">
      <c r="B770" s="585"/>
      <c r="C770" s="585"/>
      <c r="D770" s="585"/>
      <c r="E770" s="237" t="s">
        <v>107</v>
      </c>
      <c r="F770" s="104" t="s">
        <v>80</v>
      </c>
      <c r="G770" s="198">
        <f t="shared" si="117"/>
        <v>0</v>
      </c>
      <c r="H770" s="19">
        <f t="shared" si="120"/>
        <v>623</v>
      </c>
      <c r="K770" s="19">
        <f t="shared" si="115"/>
        <v>623</v>
      </c>
      <c r="L770" s="31" t="s">
        <v>5</v>
      </c>
      <c r="M770" s="19">
        <f t="shared" si="118"/>
        <v>147</v>
      </c>
      <c r="N770" s="31" t="s">
        <v>4</v>
      </c>
      <c r="O770" s="19">
        <f t="shared" si="119"/>
        <v>607</v>
      </c>
      <c r="P770" s="162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238"/>
      <c r="AL770" s="238"/>
      <c r="AM770" s="238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</row>
    <row r="771" spans="2:150" ht="26.25" customHeight="1" x14ac:dyDescent="0.2">
      <c r="B771" s="585"/>
      <c r="C771" s="585"/>
      <c r="D771" s="585"/>
      <c r="E771" s="237" t="s">
        <v>108</v>
      </c>
      <c r="F771" s="104" t="s">
        <v>80</v>
      </c>
      <c r="G771" s="198">
        <f t="shared" si="117"/>
        <v>0</v>
      </c>
      <c r="H771" s="19">
        <f t="shared" si="120"/>
        <v>624</v>
      </c>
      <c r="K771" s="19">
        <f t="shared" si="115"/>
        <v>624</v>
      </c>
      <c r="L771" s="31" t="s">
        <v>5</v>
      </c>
      <c r="M771" s="19">
        <f t="shared" si="118"/>
        <v>148</v>
      </c>
      <c r="N771" s="31" t="s">
        <v>4</v>
      </c>
      <c r="O771" s="19">
        <f t="shared" si="119"/>
        <v>608</v>
      </c>
      <c r="P771" s="162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238"/>
      <c r="AL771" s="238"/>
      <c r="AM771" s="238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</row>
    <row r="772" spans="2:150" ht="26.25" customHeight="1" x14ac:dyDescent="0.2">
      <c r="B772" s="585"/>
      <c r="C772" s="585"/>
      <c r="D772" s="585"/>
      <c r="E772" s="237" t="s">
        <v>109</v>
      </c>
      <c r="F772" s="104" t="s">
        <v>80</v>
      </c>
      <c r="G772" s="198">
        <f t="shared" si="117"/>
        <v>0</v>
      </c>
      <c r="H772" s="19">
        <f t="shared" si="120"/>
        <v>625</v>
      </c>
      <c r="K772" s="19">
        <f t="shared" si="115"/>
        <v>625</v>
      </c>
      <c r="L772" s="31" t="s">
        <v>5</v>
      </c>
      <c r="M772" s="19">
        <f t="shared" si="118"/>
        <v>149</v>
      </c>
      <c r="N772" s="31" t="s">
        <v>4</v>
      </c>
      <c r="O772" s="19">
        <f t="shared" si="119"/>
        <v>609</v>
      </c>
      <c r="P772" s="162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238"/>
      <c r="AL772" s="238"/>
      <c r="AM772" s="238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</row>
    <row r="773" spans="2:150" ht="26.25" customHeight="1" x14ac:dyDescent="0.2">
      <c r="B773" s="585"/>
      <c r="C773" s="585"/>
      <c r="D773" s="585"/>
      <c r="E773" s="237" t="s">
        <v>110</v>
      </c>
      <c r="F773" s="104" t="s">
        <v>80</v>
      </c>
      <c r="G773" s="198">
        <f t="shared" si="117"/>
        <v>0</v>
      </c>
      <c r="H773" s="19">
        <f t="shared" si="120"/>
        <v>626</v>
      </c>
      <c r="K773" s="19">
        <f t="shared" si="115"/>
        <v>626</v>
      </c>
      <c r="L773" s="31" t="s">
        <v>5</v>
      </c>
      <c r="M773" s="19">
        <f t="shared" si="118"/>
        <v>150</v>
      </c>
      <c r="N773" s="31" t="s">
        <v>4</v>
      </c>
      <c r="O773" s="19">
        <f t="shared" si="119"/>
        <v>610</v>
      </c>
      <c r="P773" s="162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238"/>
      <c r="AL773" s="238"/>
      <c r="AM773" s="238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</row>
    <row r="774" spans="2:150" ht="26.25" customHeight="1" x14ac:dyDescent="0.2">
      <c r="B774" s="585"/>
      <c r="C774" s="585"/>
      <c r="D774" s="585"/>
      <c r="E774" s="237" t="s">
        <v>111</v>
      </c>
      <c r="F774" s="104" t="s">
        <v>80</v>
      </c>
      <c r="G774" s="198">
        <f t="shared" si="117"/>
        <v>0</v>
      </c>
      <c r="H774" s="19">
        <f t="shared" si="120"/>
        <v>627</v>
      </c>
      <c r="K774" s="19">
        <f t="shared" si="115"/>
        <v>627</v>
      </c>
      <c r="L774" s="31" t="s">
        <v>5</v>
      </c>
      <c r="M774" s="19">
        <f t="shared" si="118"/>
        <v>151</v>
      </c>
      <c r="N774" s="31" t="s">
        <v>4</v>
      </c>
      <c r="O774" s="19">
        <f t="shared" si="119"/>
        <v>611</v>
      </c>
      <c r="P774" s="162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238"/>
      <c r="AL774" s="238"/>
      <c r="AM774" s="238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</row>
    <row r="775" spans="2:150" ht="26.25" customHeight="1" x14ac:dyDescent="0.2">
      <c r="B775" s="585"/>
      <c r="C775" s="585"/>
      <c r="D775" s="585"/>
      <c r="E775" s="237" t="s">
        <v>112</v>
      </c>
      <c r="F775" s="104" t="s">
        <v>80</v>
      </c>
      <c r="G775" s="198">
        <f t="shared" si="117"/>
        <v>0</v>
      </c>
      <c r="H775" s="19">
        <f t="shared" si="120"/>
        <v>628</v>
      </c>
      <c r="K775" s="19">
        <f t="shared" si="115"/>
        <v>628</v>
      </c>
      <c r="L775" s="31" t="s">
        <v>5</v>
      </c>
      <c r="M775" s="19">
        <f t="shared" si="118"/>
        <v>152</v>
      </c>
      <c r="N775" s="31" t="s">
        <v>4</v>
      </c>
      <c r="O775" s="19">
        <f t="shared" si="119"/>
        <v>612</v>
      </c>
      <c r="P775" s="162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238"/>
      <c r="AL775" s="238"/>
      <c r="AM775" s="238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</row>
    <row r="776" spans="2:150" ht="26.25" customHeight="1" x14ac:dyDescent="0.2">
      <c r="B776" s="585"/>
      <c r="C776" s="585"/>
      <c r="D776" s="585"/>
      <c r="E776" s="184" t="s">
        <v>113</v>
      </c>
      <c r="F776" s="104" t="s">
        <v>80</v>
      </c>
      <c r="G776" s="198">
        <f t="shared" si="117"/>
        <v>0</v>
      </c>
      <c r="H776" s="19">
        <f t="shared" si="120"/>
        <v>629</v>
      </c>
      <c r="K776" s="19">
        <f t="shared" si="115"/>
        <v>629</v>
      </c>
      <c r="L776" s="31" t="s">
        <v>5</v>
      </c>
      <c r="M776" s="19">
        <f>H202</f>
        <v>153</v>
      </c>
      <c r="N776" s="31" t="s">
        <v>4</v>
      </c>
      <c r="O776" s="19">
        <f t="shared" si="119"/>
        <v>613</v>
      </c>
      <c r="P776" s="162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238"/>
      <c r="AL776" s="238"/>
      <c r="AM776" s="238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</row>
    <row r="777" spans="2:150" ht="26.25" customHeight="1" x14ac:dyDescent="0.2">
      <c r="B777" s="585"/>
      <c r="C777" s="585"/>
      <c r="D777" s="585"/>
      <c r="E777" s="184" t="s">
        <v>30</v>
      </c>
      <c r="F777" s="104" t="s">
        <v>80</v>
      </c>
      <c r="G777" s="198">
        <f>SUM(G761:G776)</f>
        <v>0</v>
      </c>
      <c r="H777" s="19">
        <f>H776+1</f>
        <v>630</v>
      </c>
      <c r="K777" s="19">
        <f t="shared" si="115"/>
        <v>630</v>
      </c>
      <c r="L777" s="31" t="s">
        <v>5</v>
      </c>
      <c r="M777" s="11" t="s">
        <v>75</v>
      </c>
      <c r="N777" s="19">
        <f>H761</f>
        <v>614</v>
      </c>
      <c r="O777" s="17" t="s">
        <v>76</v>
      </c>
      <c r="P777" s="19">
        <f>H776</f>
        <v>629</v>
      </c>
      <c r="Q777" s="63" t="s">
        <v>77</v>
      </c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238"/>
      <c r="AL777" s="238"/>
      <c r="AM777" s="238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</row>
    <row r="778" spans="2:150" ht="26.25" customHeight="1" x14ac:dyDescent="0.2">
      <c r="B778" s="585"/>
      <c r="C778" s="585"/>
      <c r="D778" s="565" t="s">
        <v>125</v>
      </c>
      <c r="E778" s="565"/>
      <c r="F778" s="104" t="s">
        <v>93</v>
      </c>
      <c r="G778" s="198">
        <f>IF(G203=0,0,G58*G777/(G203*12))</f>
        <v>0</v>
      </c>
      <c r="H778" s="19">
        <f>H777+1</f>
        <v>631</v>
      </c>
      <c r="K778" s="19">
        <f>H778</f>
        <v>631</v>
      </c>
      <c r="L778" s="31" t="s">
        <v>5</v>
      </c>
      <c r="M778" s="19">
        <f>H58</f>
        <v>25</v>
      </c>
      <c r="N778" s="31" t="s">
        <v>4</v>
      </c>
      <c r="O778" s="19">
        <f>H777</f>
        <v>630</v>
      </c>
      <c r="P778" s="14" t="s">
        <v>89</v>
      </c>
      <c r="Q778" s="19">
        <f>H203</f>
        <v>154</v>
      </c>
      <c r="R778" s="31" t="s">
        <v>4</v>
      </c>
      <c r="S778" s="31">
        <v>12</v>
      </c>
      <c r="T778" s="63" t="s">
        <v>77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238"/>
      <c r="AL778" s="238"/>
      <c r="AM778" s="238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</row>
    <row r="779" spans="2:150" ht="26.25" customHeight="1" x14ac:dyDescent="0.2">
      <c r="B779" s="88"/>
      <c r="C779" s="88"/>
      <c r="D779" s="88"/>
      <c r="E779" s="88"/>
      <c r="F779" s="88"/>
      <c r="G779" s="220"/>
      <c r="H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238"/>
      <c r="AL779" s="238"/>
      <c r="AM779" s="238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</row>
    <row r="780" spans="2:150" ht="26.25" customHeight="1" x14ac:dyDescent="0.2">
      <c r="B780" s="585" t="s">
        <v>350</v>
      </c>
      <c r="C780" s="585" t="s">
        <v>439</v>
      </c>
      <c r="D780" s="585" t="s">
        <v>351</v>
      </c>
      <c r="E780" s="244" t="s">
        <v>54</v>
      </c>
      <c r="F780" s="104" t="s">
        <v>80</v>
      </c>
      <c r="G780" s="197">
        <f>G281*G744</f>
        <v>0</v>
      </c>
      <c r="H780" s="19">
        <f>H778+1</f>
        <v>632</v>
      </c>
      <c r="K780" s="19">
        <f t="shared" ref="K780:K796" si="121">H780</f>
        <v>632</v>
      </c>
      <c r="L780" s="31" t="s">
        <v>5</v>
      </c>
      <c r="M780" s="19">
        <f>H281</f>
        <v>226</v>
      </c>
      <c r="N780" s="31" t="s">
        <v>4</v>
      </c>
      <c r="O780" s="19">
        <f t="shared" ref="O780:O795" si="122">H744</f>
        <v>598</v>
      </c>
      <c r="P780" s="162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238"/>
      <c r="AL780" s="238"/>
      <c r="AM780" s="238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</row>
    <row r="781" spans="2:150" ht="26.25" customHeight="1" x14ac:dyDescent="0.2">
      <c r="B781" s="585"/>
      <c r="C781" s="585"/>
      <c r="D781" s="585"/>
      <c r="E781" s="244" t="s">
        <v>99</v>
      </c>
      <c r="F781" s="104" t="s">
        <v>80</v>
      </c>
      <c r="G781" s="197">
        <f t="shared" ref="G781:G795" si="123">G282*G745</f>
        <v>0</v>
      </c>
      <c r="H781" s="19">
        <f>H780+1</f>
        <v>633</v>
      </c>
      <c r="K781" s="19">
        <f t="shared" si="121"/>
        <v>633</v>
      </c>
      <c r="L781" s="31" t="s">
        <v>5</v>
      </c>
      <c r="M781" s="19">
        <f t="shared" ref="M781:M795" si="124">H282</f>
        <v>227</v>
      </c>
      <c r="N781" s="31" t="s">
        <v>4</v>
      </c>
      <c r="O781" s="19">
        <f t="shared" si="122"/>
        <v>599</v>
      </c>
      <c r="P781" s="162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238"/>
      <c r="AL781" s="238"/>
      <c r="AM781" s="238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</row>
    <row r="782" spans="2:150" ht="26.25" customHeight="1" x14ac:dyDescent="0.2">
      <c r="B782" s="585"/>
      <c r="C782" s="585"/>
      <c r="D782" s="585" t="s">
        <v>1</v>
      </c>
      <c r="E782" s="244" t="s">
        <v>100</v>
      </c>
      <c r="F782" s="104" t="s">
        <v>80</v>
      </c>
      <c r="G782" s="197">
        <f t="shared" si="123"/>
        <v>0</v>
      </c>
      <c r="H782" s="19">
        <f t="shared" ref="H782:H795" si="125">H781+1</f>
        <v>634</v>
      </c>
      <c r="K782" s="19">
        <f t="shared" si="121"/>
        <v>634</v>
      </c>
      <c r="L782" s="31" t="s">
        <v>5</v>
      </c>
      <c r="M782" s="19">
        <f t="shared" si="124"/>
        <v>228</v>
      </c>
      <c r="N782" s="31" t="s">
        <v>4</v>
      </c>
      <c r="O782" s="19">
        <f t="shared" si="122"/>
        <v>600</v>
      </c>
      <c r="P782" s="162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238"/>
      <c r="AL782" s="238"/>
      <c r="AM782" s="238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</row>
    <row r="783" spans="2:150" ht="26.25" customHeight="1" x14ac:dyDescent="0.2">
      <c r="B783" s="585"/>
      <c r="C783" s="585"/>
      <c r="D783" s="585"/>
      <c r="E783" s="244" t="s">
        <v>101</v>
      </c>
      <c r="F783" s="104" t="s">
        <v>80</v>
      </c>
      <c r="G783" s="197">
        <f t="shared" si="123"/>
        <v>0</v>
      </c>
      <c r="H783" s="19">
        <f t="shared" si="125"/>
        <v>635</v>
      </c>
      <c r="K783" s="19">
        <f t="shared" si="121"/>
        <v>635</v>
      </c>
      <c r="L783" s="31" t="s">
        <v>5</v>
      </c>
      <c r="M783" s="19">
        <f t="shared" si="124"/>
        <v>229</v>
      </c>
      <c r="N783" s="31" t="s">
        <v>4</v>
      </c>
      <c r="O783" s="19">
        <f t="shared" si="122"/>
        <v>601</v>
      </c>
      <c r="P783" s="162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238"/>
      <c r="AL783" s="238"/>
      <c r="AM783" s="238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</row>
    <row r="784" spans="2:150" ht="26.25" customHeight="1" x14ac:dyDescent="0.2">
      <c r="B784" s="585"/>
      <c r="C784" s="585"/>
      <c r="D784" s="585"/>
      <c r="E784" s="244" t="s">
        <v>102</v>
      </c>
      <c r="F784" s="104" t="s">
        <v>80</v>
      </c>
      <c r="G784" s="197">
        <f t="shared" si="123"/>
        <v>0</v>
      </c>
      <c r="H784" s="19">
        <f t="shared" si="125"/>
        <v>636</v>
      </c>
      <c r="K784" s="19">
        <f t="shared" si="121"/>
        <v>636</v>
      </c>
      <c r="L784" s="31" t="s">
        <v>5</v>
      </c>
      <c r="M784" s="19">
        <f t="shared" si="124"/>
        <v>230</v>
      </c>
      <c r="N784" s="31" t="s">
        <v>4</v>
      </c>
      <c r="O784" s="19">
        <f t="shared" si="122"/>
        <v>602</v>
      </c>
      <c r="P784" s="162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238"/>
      <c r="AL784" s="238"/>
      <c r="AM784" s="238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</row>
    <row r="785" spans="2:150" ht="26.25" customHeight="1" x14ac:dyDescent="0.2">
      <c r="B785" s="585"/>
      <c r="C785" s="585"/>
      <c r="D785" s="585"/>
      <c r="E785" s="244" t="s">
        <v>103</v>
      </c>
      <c r="F785" s="104" t="s">
        <v>80</v>
      </c>
      <c r="G785" s="197">
        <f t="shared" si="123"/>
        <v>0</v>
      </c>
      <c r="H785" s="19">
        <f t="shared" si="125"/>
        <v>637</v>
      </c>
      <c r="K785" s="19">
        <f t="shared" si="121"/>
        <v>637</v>
      </c>
      <c r="L785" s="31" t="s">
        <v>5</v>
      </c>
      <c r="M785" s="19">
        <f t="shared" si="124"/>
        <v>231</v>
      </c>
      <c r="N785" s="31" t="s">
        <v>4</v>
      </c>
      <c r="O785" s="19">
        <f t="shared" si="122"/>
        <v>603</v>
      </c>
      <c r="P785" s="162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238"/>
      <c r="AL785" s="238"/>
      <c r="AM785" s="238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</row>
    <row r="786" spans="2:150" ht="26.25" customHeight="1" x14ac:dyDescent="0.2">
      <c r="B786" s="585"/>
      <c r="C786" s="585"/>
      <c r="D786" s="585"/>
      <c r="E786" s="244" t="s">
        <v>104</v>
      </c>
      <c r="F786" s="104" t="s">
        <v>80</v>
      </c>
      <c r="G786" s="197">
        <f t="shared" si="123"/>
        <v>0</v>
      </c>
      <c r="H786" s="19">
        <f t="shared" si="125"/>
        <v>638</v>
      </c>
      <c r="K786" s="19">
        <f t="shared" si="121"/>
        <v>638</v>
      </c>
      <c r="L786" s="31" t="s">
        <v>5</v>
      </c>
      <c r="M786" s="19">
        <f t="shared" si="124"/>
        <v>232</v>
      </c>
      <c r="N786" s="31" t="s">
        <v>4</v>
      </c>
      <c r="O786" s="19">
        <f t="shared" si="122"/>
        <v>604</v>
      </c>
      <c r="P786" s="162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238"/>
      <c r="AL786" s="238"/>
      <c r="AM786" s="238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</row>
    <row r="787" spans="2:150" ht="26.25" customHeight="1" x14ac:dyDescent="0.2">
      <c r="B787" s="585"/>
      <c r="C787" s="585"/>
      <c r="D787" s="585"/>
      <c r="E787" s="244" t="s">
        <v>105</v>
      </c>
      <c r="F787" s="104" t="s">
        <v>80</v>
      </c>
      <c r="G787" s="197">
        <f t="shared" si="123"/>
        <v>0</v>
      </c>
      <c r="H787" s="19">
        <f t="shared" si="125"/>
        <v>639</v>
      </c>
      <c r="K787" s="19">
        <f t="shared" si="121"/>
        <v>639</v>
      </c>
      <c r="L787" s="31" t="s">
        <v>5</v>
      </c>
      <c r="M787" s="19">
        <f t="shared" si="124"/>
        <v>233</v>
      </c>
      <c r="N787" s="31" t="s">
        <v>4</v>
      </c>
      <c r="O787" s="19">
        <f t="shared" si="122"/>
        <v>605</v>
      </c>
      <c r="P787" s="162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238"/>
      <c r="AL787" s="238"/>
      <c r="AM787" s="238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</row>
    <row r="788" spans="2:150" ht="26.25" customHeight="1" x14ac:dyDescent="0.2">
      <c r="B788" s="585"/>
      <c r="C788" s="585"/>
      <c r="D788" s="585"/>
      <c r="E788" s="244" t="s">
        <v>106</v>
      </c>
      <c r="F788" s="104" t="s">
        <v>80</v>
      </c>
      <c r="G788" s="197">
        <f t="shared" si="123"/>
        <v>0</v>
      </c>
      <c r="H788" s="19">
        <f t="shared" si="125"/>
        <v>640</v>
      </c>
      <c r="K788" s="19">
        <f t="shared" si="121"/>
        <v>640</v>
      </c>
      <c r="L788" s="31" t="s">
        <v>5</v>
      </c>
      <c r="M788" s="19">
        <f t="shared" si="124"/>
        <v>234</v>
      </c>
      <c r="N788" s="31" t="s">
        <v>4</v>
      </c>
      <c r="O788" s="19">
        <f t="shared" si="122"/>
        <v>606</v>
      </c>
      <c r="P788" s="162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238"/>
      <c r="AL788" s="238"/>
      <c r="AM788" s="238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</row>
    <row r="789" spans="2:150" ht="26.25" customHeight="1" x14ac:dyDescent="0.2">
      <c r="B789" s="585"/>
      <c r="C789" s="585"/>
      <c r="D789" s="585"/>
      <c r="E789" s="244" t="s">
        <v>107</v>
      </c>
      <c r="F789" s="104" t="s">
        <v>80</v>
      </c>
      <c r="G789" s="197">
        <f t="shared" si="123"/>
        <v>0</v>
      </c>
      <c r="H789" s="19">
        <f t="shared" si="125"/>
        <v>641</v>
      </c>
      <c r="K789" s="19">
        <f t="shared" si="121"/>
        <v>641</v>
      </c>
      <c r="L789" s="31" t="s">
        <v>5</v>
      </c>
      <c r="M789" s="19">
        <f t="shared" si="124"/>
        <v>235</v>
      </c>
      <c r="N789" s="31" t="s">
        <v>4</v>
      </c>
      <c r="O789" s="19">
        <f t="shared" si="122"/>
        <v>607</v>
      </c>
      <c r="P789" s="162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238"/>
      <c r="AL789" s="238"/>
      <c r="AM789" s="238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</row>
    <row r="790" spans="2:150" ht="26.25" customHeight="1" x14ac:dyDescent="0.2">
      <c r="B790" s="585"/>
      <c r="C790" s="585"/>
      <c r="D790" s="585"/>
      <c r="E790" s="244" t="s">
        <v>108</v>
      </c>
      <c r="F790" s="104" t="s">
        <v>80</v>
      </c>
      <c r="G790" s="197">
        <f t="shared" si="123"/>
        <v>0</v>
      </c>
      <c r="H790" s="19">
        <f t="shared" si="125"/>
        <v>642</v>
      </c>
      <c r="K790" s="19">
        <f t="shared" si="121"/>
        <v>642</v>
      </c>
      <c r="L790" s="31" t="s">
        <v>5</v>
      </c>
      <c r="M790" s="19">
        <f t="shared" si="124"/>
        <v>236</v>
      </c>
      <c r="N790" s="31" t="s">
        <v>4</v>
      </c>
      <c r="O790" s="19">
        <f t="shared" si="122"/>
        <v>608</v>
      </c>
      <c r="P790" s="162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238"/>
      <c r="AL790" s="238"/>
      <c r="AM790" s="238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</row>
    <row r="791" spans="2:150" ht="26.25" customHeight="1" x14ac:dyDescent="0.2">
      <c r="B791" s="585"/>
      <c r="C791" s="585"/>
      <c r="D791" s="585"/>
      <c r="E791" s="244" t="s">
        <v>109</v>
      </c>
      <c r="F791" s="104" t="s">
        <v>80</v>
      </c>
      <c r="G791" s="197">
        <f t="shared" si="123"/>
        <v>0</v>
      </c>
      <c r="H791" s="19">
        <f t="shared" si="125"/>
        <v>643</v>
      </c>
      <c r="K791" s="19">
        <f t="shared" si="121"/>
        <v>643</v>
      </c>
      <c r="L791" s="31" t="s">
        <v>5</v>
      </c>
      <c r="M791" s="19">
        <f t="shared" si="124"/>
        <v>237</v>
      </c>
      <c r="N791" s="31" t="s">
        <v>4</v>
      </c>
      <c r="O791" s="19">
        <f t="shared" si="122"/>
        <v>609</v>
      </c>
      <c r="P791" s="162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238"/>
      <c r="AL791" s="238"/>
      <c r="AM791" s="238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</row>
    <row r="792" spans="2:150" ht="26.25" customHeight="1" x14ac:dyDescent="0.2">
      <c r="B792" s="585"/>
      <c r="C792" s="585"/>
      <c r="D792" s="585"/>
      <c r="E792" s="244" t="s">
        <v>110</v>
      </c>
      <c r="F792" s="104" t="s">
        <v>80</v>
      </c>
      <c r="G792" s="197">
        <f t="shared" si="123"/>
        <v>0</v>
      </c>
      <c r="H792" s="19">
        <f t="shared" si="125"/>
        <v>644</v>
      </c>
      <c r="K792" s="19">
        <f t="shared" si="121"/>
        <v>644</v>
      </c>
      <c r="L792" s="31" t="s">
        <v>5</v>
      </c>
      <c r="M792" s="19">
        <f t="shared" si="124"/>
        <v>238</v>
      </c>
      <c r="N792" s="31" t="s">
        <v>4</v>
      </c>
      <c r="O792" s="19">
        <f t="shared" si="122"/>
        <v>610</v>
      </c>
      <c r="P792" s="162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238"/>
      <c r="AL792" s="238"/>
      <c r="AM792" s="238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</row>
    <row r="793" spans="2:150" ht="26.25" customHeight="1" x14ac:dyDescent="0.2">
      <c r="B793" s="585"/>
      <c r="C793" s="585"/>
      <c r="D793" s="585"/>
      <c r="E793" s="244" t="s">
        <v>111</v>
      </c>
      <c r="F793" s="104" t="s">
        <v>80</v>
      </c>
      <c r="G793" s="197">
        <f t="shared" si="123"/>
        <v>0</v>
      </c>
      <c r="H793" s="19">
        <f t="shared" si="125"/>
        <v>645</v>
      </c>
      <c r="K793" s="19">
        <f t="shared" si="121"/>
        <v>645</v>
      </c>
      <c r="L793" s="31" t="s">
        <v>5</v>
      </c>
      <c r="M793" s="19">
        <f t="shared" si="124"/>
        <v>239</v>
      </c>
      <c r="N793" s="31" t="s">
        <v>4</v>
      </c>
      <c r="O793" s="19">
        <f t="shared" si="122"/>
        <v>611</v>
      </c>
      <c r="P793" s="162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238"/>
      <c r="AL793" s="238"/>
      <c r="AM793" s="238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</row>
    <row r="794" spans="2:150" ht="26.25" customHeight="1" x14ac:dyDescent="0.2">
      <c r="B794" s="585"/>
      <c r="C794" s="585"/>
      <c r="D794" s="585"/>
      <c r="E794" s="244" t="s">
        <v>112</v>
      </c>
      <c r="F794" s="104" t="s">
        <v>80</v>
      </c>
      <c r="G794" s="197">
        <f t="shared" si="123"/>
        <v>0</v>
      </c>
      <c r="H794" s="19">
        <f t="shared" si="125"/>
        <v>646</v>
      </c>
      <c r="K794" s="19">
        <f t="shared" si="121"/>
        <v>646</v>
      </c>
      <c r="L794" s="31" t="s">
        <v>5</v>
      </c>
      <c r="M794" s="19">
        <f t="shared" si="124"/>
        <v>240</v>
      </c>
      <c r="N794" s="31" t="s">
        <v>4</v>
      </c>
      <c r="O794" s="19">
        <f t="shared" si="122"/>
        <v>612</v>
      </c>
      <c r="P794" s="162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238"/>
      <c r="AL794" s="238"/>
      <c r="AM794" s="238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</row>
    <row r="795" spans="2:150" ht="26.25" customHeight="1" x14ac:dyDescent="0.2">
      <c r="B795" s="585"/>
      <c r="C795" s="585"/>
      <c r="D795" s="585"/>
      <c r="E795" s="184" t="s">
        <v>113</v>
      </c>
      <c r="F795" s="104" t="s">
        <v>80</v>
      </c>
      <c r="G795" s="197">
        <f t="shared" si="123"/>
        <v>0</v>
      </c>
      <c r="H795" s="19">
        <f t="shared" si="125"/>
        <v>647</v>
      </c>
      <c r="K795" s="19">
        <f t="shared" si="121"/>
        <v>647</v>
      </c>
      <c r="L795" s="31" t="s">
        <v>5</v>
      </c>
      <c r="M795" s="19">
        <f t="shared" si="124"/>
        <v>241</v>
      </c>
      <c r="N795" s="31" t="s">
        <v>4</v>
      </c>
      <c r="O795" s="19">
        <f t="shared" si="122"/>
        <v>613</v>
      </c>
      <c r="P795" s="162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238"/>
      <c r="AL795" s="238"/>
      <c r="AM795" s="238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</row>
    <row r="796" spans="2:150" ht="26.25" customHeight="1" x14ac:dyDescent="0.2">
      <c r="B796" s="585"/>
      <c r="C796" s="585"/>
      <c r="D796" s="585"/>
      <c r="E796" s="184" t="s">
        <v>29</v>
      </c>
      <c r="F796" s="104" t="s">
        <v>80</v>
      </c>
      <c r="G796" s="197">
        <f>SUM(G780:G795)</f>
        <v>0</v>
      </c>
      <c r="H796" s="19">
        <f>H795+1</f>
        <v>648</v>
      </c>
      <c r="K796" s="19">
        <f t="shared" si="121"/>
        <v>648</v>
      </c>
      <c r="L796" s="31" t="s">
        <v>5</v>
      </c>
      <c r="M796" s="11" t="s">
        <v>75</v>
      </c>
      <c r="N796" s="19">
        <f>H780</f>
        <v>632</v>
      </c>
      <c r="O796" s="17" t="s">
        <v>76</v>
      </c>
      <c r="P796" s="19">
        <f>H795</f>
        <v>647</v>
      </c>
      <c r="Q796" s="63" t="s">
        <v>77</v>
      </c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238"/>
      <c r="AL796" s="238"/>
      <c r="AM796" s="238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</row>
    <row r="797" spans="2:150" ht="26.25" customHeight="1" x14ac:dyDescent="0.2">
      <c r="B797" s="585"/>
      <c r="C797" s="585"/>
      <c r="D797" s="565" t="s">
        <v>125</v>
      </c>
      <c r="E797" s="565"/>
      <c r="F797" s="104" t="s">
        <v>93</v>
      </c>
      <c r="G797" s="197">
        <f>IF(G297=0,0,G63*G796/(G297*12))</f>
        <v>0</v>
      </c>
      <c r="H797" s="19">
        <f>H796+1</f>
        <v>649</v>
      </c>
      <c r="K797" s="19">
        <f>H797</f>
        <v>649</v>
      </c>
      <c r="L797" s="31" t="s">
        <v>5</v>
      </c>
      <c r="M797" s="19">
        <f>H63</f>
        <v>30</v>
      </c>
      <c r="N797" s="31" t="s">
        <v>4</v>
      </c>
      <c r="O797" s="19">
        <f>H796</f>
        <v>648</v>
      </c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238"/>
      <c r="AL797" s="238"/>
      <c r="AM797" s="238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</row>
    <row r="798" spans="2:150" ht="26.25" customHeight="1" x14ac:dyDescent="0.2">
      <c r="B798" s="585"/>
      <c r="C798" s="565" t="s">
        <v>126</v>
      </c>
      <c r="D798" s="565"/>
      <c r="E798" s="565"/>
      <c r="F798" s="104" t="s">
        <v>93</v>
      </c>
      <c r="G798" s="197">
        <f>IF(G400=0,0,(G778*G203+G797*G297)/G400)</f>
        <v>0</v>
      </c>
      <c r="H798" s="19">
        <f>H797+1</f>
        <v>650</v>
      </c>
      <c r="K798" s="19">
        <f>H798</f>
        <v>650</v>
      </c>
      <c r="L798" s="68" t="s">
        <v>90</v>
      </c>
      <c r="M798" s="19">
        <f>H203</f>
        <v>154</v>
      </c>
      <c r="N798" s="31" t="s">
        <v>4</v>
      </c>
      <c r="O798" s="19">
        <f>H778</f>
        <v>631</v>
      </c>
      <c r="P798" s="31" t="s">
        <v>3</v>
      </c>
      <c r="Q798" s="19">
        <f>H297</f>
        <v>242</v>
      </c>
      <c r="R798" s="31" t="s">
        <v>4</v>
      </c>
      <c r="S798" s="19">
        <f>H797</f>
        <v>649</v>
      </c>
      <c r="T798" s="61" t="s">
        <v>92</v>
      </c>
      <c r="U798" s="19">
        <f>H400</f>
        <v>303</v>
      </c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238"/>
      <c r="AL798" s="238"/>
      <c r="AM798" s="238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</row>
    <row r="799" spans="2:150" ht="26.25" customHeight="1" x14ac:dyDescent="0.2">
      <c r="B799" s="87"/>
      <c r="C799" s="87"/>
      <c r="D799" s="87"/>
      <c r="E799" s="87"/>
      <c r="F799" s="87"/>
      <c r="G799" s="87"/>
      <c r="H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</row>
    <row r="800" spans="2:150" ht="26.25" customHeight="1" x14ac:dyDescent="0.2">
      <c r="B800" s="565" t="s">
        <v>220</v>
      </c>
      <c r="C800" s="565"/>
      <c r="D800" s="565"/>
      <c r="E800" s="565"/>
      <c r="F800" s="104" t="s">
        <v>93</v>
      </c>
      <c r="G800" s="197">
        <f>IF(G401=0,0,(G574*G396+G630*G397+G686*G398+G742*G399+G798*G400)/G401)</f>
        <v>0</v>
      </c>
      <c r="H800" s="19">
        <f>H798+1</f>
        <v>651</v>
      </c>
      <c r="K800" s="19">
        <f>H800</f>
        <v>651</v>
      </c>
      <c r="L800" s="68" t="s">
        <v>90</v>
      </c>
      <c r="M800" s="19">
        <f>H396</f>
        <v>299</v>
      </c>
      <c r="N800" s="31" t="s">
        <v>4</v>
      </c>
      <c r="O800" s="19">
        <f>H574</f>
        <v>439</v>
      </c>
      <c r="P800" s="31" t="s">
        <v>3</v>
      </c>
      <c r="Q800" s="19">
        <f>H397</f>
        <v>300</v>
      </c>
      <c r="R800" s="31" t="s">
        <v>4</v>
      </c>
      <c r="S800" s="19">
        <f>H630</f>
        <v>491</v>
      </c>
      <c r="T800" s="31" t="s">
        <v>3</v>
      </c>
      <c r="U800" s="19">
        <f>H398</f>
        <v>301</v>
      </c>
      <c r="V800" s="31" t="s">
        <v>4</v>
      </c>
      <c r="W800" s="19">
        <f>H686</f>
        <v>544</v>
      </c>
      <c r="X800" s="31" t="s">
        <v>3</v>
      </c>
      <c r="Y800" s="19">
        <f>H399</f>
        <v>302</v>
      </c>
      <c r="Z800" s="31" t="s">
        <v>4</v>
      </c>
      <c r="AA800" s="19">
        <f>H742</f>
        <v>597</v>
      </c>
      <c r="AB800" s="31" t="s">
        <v>3</v>
      </c>
      <c r="AC800" s="19">
        <f>H400</f>
        <v>303</v>
      </c>
      <c r="AD800" s="31" t="s">
        <v>4</v>
      </c>
      <c r="AE800" s="19">
        <f>H798</f>
        <v>650</v>
      </c>
      <c r="AF800" s="61" t="s">
        <v>92</v>
      </c>
      <c r="AG800" s="19">
        <f>H401</f>
        <v>304</v>
      </c>
      <c r="AH800" s="63"/>
      <c r="AI800" s="31"/>
      <c r="AK800" s="238"/>
      <c r="AL800" s="238"/>
      <c r="AM800" s="238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</row>
    <row r="801" spans="2:150" ht="26.25" customHeight="1" x14ac:dyDescent="0.2">
      <c r="B801" s="36"/>
      <c r="C801" s="36"/>
      <c r="D801" s="36"/>
      <c r="E801" s="36"/>
      <c r="F801" s="36"/>
      <c r="G801" s="36"/>
      <c r="H801" s="36"/>
      <c r="I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238"/>
      <c r="AL801" s="238"/>
      <c r="AM801" s="238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</row>
    <row r="802" spans="2:150" ht="26.25" customHeight="1" x14ac:dyDescent="0.2">
      <c r="B802" s="36"/>
      <c r="C802" s="36"/>
      <c r="D802" s="36"/>
      <c r="E802" s="36"/>
      <c r="F802" s="36"/>
      <c r="G802" s="36"/>
      <c r="H802" s="36"/>
      <c r="I802" s="36"/>
      <c r="K802" s="36"/>
      <c r="L802" s="36"/>
      <c r="N802" s="36"/>
      <c r="O802" s="36"/>
      <c r="P802" s="36"/>
      <c r="Q802" s="36"/>
      <c r="R802" s="32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238"/>
      <c r="AL802" s="238"/>
      <c r="AM802" s="238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</row>
    <row r="803" spans="2:150" ht="26.25" customHeight="1" x14ac:dyDescent="0.2">
      <c r="B803" s="36"/>
      <c r="C803" s="36"/>
      <c r="D803" s="36"/>
      <c r="E803" s="36"/>
      <c r="F803" s="36"/>
      <c r="G803" s="36"/>
      <c r="H803" s="36"/>
      <c r="I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238"/>
      <c r="AL803" s="238"/>
      <c r="AM803" s="238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</row>
    <row r="804" spans="2:150" ht="26.25" customHeight="1" x14ac:dyDescent="0.2">
      <c r="B804" s="565" t="s">
        <v>353</v>
      </c>
      <c r="C804" s="565" t="s">
        <v>265</v>
      </c>
      <c r="D804" s="565"/>
      <c r="E804" s="176" t="s">
        <v>279</v>
      </c>
      <c r="F804" s="104" t="s">
        <v>278</v>
      </c>
      <c r="G804" s="186">
        <f>Coeficientes!F134</f>
        <v>0</v>
      </c>
      <c r="H804" s="19">
        <f>H800+1</f>
        <v>652</v>
      </c>
      <c r="I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153"/>
      <c r="AL804" s="153"/>
      <c r="AM804" s="153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</row>
    <row r="805" spans="2:150" ht="26.25" customHeight="1" x14ac:dyDescent="0.2">
      <c r="B805" s="565"/>
      <c r="C805" s="565"/>
      <c r="D805" s="565"/>
      <c r="E805" s="176" t="s">
        <v>280</v>
      </c>
      <c r="F805" s="104" t="s">
        <v>234</v>
      </c>
      <c r="G805" s="199">
        <f>Insumos!G397</f>
        <v>0</v>
      </c>
      <c r="H805" s="19">
        <f>H804+1</f>
        <v>653</v>
      </c>
      <c r="I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161"/>
      <c r="AL805" s="161"/>
      <c r="AM805" s="161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</row>
    <row r="806" spans="2:150" ht="26.25" customHeight="1" x14ac:dyDescent="0.2">
      <c r="B806" s="565"/>
      <c r="C806" s="565"/>
      <c r="D806" s="565"/>
      <c r="E806" s="176" t="s">
        <v>25</v>
      </c>
      <c r="F806" s="104" t="s">
        <v>93</v>
      </c>
      <c r="G806" s="23" t="e">
        <f>G805*G804/($G$401*100)</f>
        <v>#DIV/0!</v>
      </c>
      <c r="H806" s="19">
        <f t="shared" ref="H806:H830" si="126">H805+1</f>
        <v>654</v>
      </c>
      <c r="I806" s="36"/>
      <c r="J806" s="161"/>
      <c r="K806" s="19">
        <f>H806</f>
        <v>654</v>
      </c>
      <c r="L806" s="31" t="s">
        <v>5</v>
      </c>
      <c r="M806" s="19">
        <f>H804</f>
        <v>652</v>
      </c>
      <c r="N806" s="31" t="s">
        <v>4</v>
      </c>
      <c r="O806" s="19">
        <f>H805</f>
        <v>653</v>
      </c>
      <c r="P806" s="61" t="s">
        <v>282</v>
      </c>
      <c r="Q806" s="67" t="s">
        <v>281</v>
      </c>
      <c r="R806" s="19">
        <f>$H$401</f>
        <v>304</v>
      </c>
      <c r="S806" s="63" t="s">
        <v>77</v>
      </c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153"/>
      <c r="AL806" s="153"/>
      <c r="AM806" s="153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</row>
    <row r="807" spans="2:150" ht="26.25" customHeight="1" x14ac:dyDescent="0.2">
      <c r="B807" s="565"/>
      <c r="C807" s="565" t="s">
        <v>266</v>
      </c>
      <c r="D807" s="565"/>
      <c r="E807" s="176" t="s">
        <v>279</v>
      </c>
      <c r="F807" s="104" t="s">
        <v>278</v>
      </c>
      <c r="G807" s="254">
        <f>Coeficientes!F135</f>
        <v>0</v>
      </c>
      <c r="H807" s="19">
        <f t="shared" si="126"/>
        <v>655</v>
      </c>
      <c r="I807" s="36"/>
      <c r="K807" s="32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157"/>
      <c r="AL807" s="157"/>
      <c r="AM807" s="157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</row>
    <row r="808" spans="2:150" ht="26.25" customHeight="1" x14ac:dyDescent="0.2">
      <c r="B808" s="565"/>
      <c r="C808" s="565"/>
      <c r="D808" s="565"/>
      <c r="E808" s="176" t="s">
        <v>280</v>
      </c>
      <c r="F808" s="104" t="s">
        <v>234</v>
      </c>
      <c r="G808" s="199">
        <f>Insumos!G398</f>
        <v>0</v>
      </c>
      <c r="H808" s="19">
        <f t="shared" si="126"/>
        <v>656</v>
      </c>
      <c r="I808" s="36"/>
      <c r="K808" s="32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161"/>
      <c r="AL808" s="161"/>
      <c r="AM808" s="161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</row>
    <row r="809" spans="2:150" ht="26.25" customHeight="1" x14ac:dyDescent="0.2">
      <c r="B809" s="565"/>
      <c r="C809" s="565"/>
      <c r="D809" s="565"/>
      <c r="E809" s="176" t="s">
        <v>25</v>
      </c>
      <c r="F809" s="104" t="s">
        <v>93</v>
      </c>
      <c r="G809" s="23" t="e">
        <f>G808*G807/($G$401*100)</f>
        <v>#DIV/0!</v>
      </c>
      <c r="H809" s="19">
        <f t="shared" si="126"/>
        <v>657</v>
      </c>
      <c r="I809" s="36"/>
      <c r="K809" s="19">
        <f>H809</f>
        <v>657</v>
      </c>
      <c r="L809" s="31" t="s">
        <v>5</v>
      </c>
      <c r="M809" s="19">
        <f>H807</f>
        <v>655</v>
      </c>
      <c r="N809" s="31" t="s">
        <v>4</v>
      </c>
      <c r="O809" s="19">
        <f>H808</f>
        <v>656</v>
      </c>
      <c r="P809" s="61" t="s">
        <v>282</v>
      </c>
      <c r="Q809" s="67" t="s">
        <v>281</v>
      </c>
      <c r="R809" s="19">
        <f>$H$401</f>
        <v>304</v>
      </c>
      <c r="S809" s="63" t="s">
        <v>77</v>
      </c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157"/>
      <c r="AL809" s="157"/>
      <c r="AM809" s="157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</row>
    <row r="810" spans="2:150" ht="26.25" customHeight="1" x14ac:dyDescent="0.2">
      <c r="B810" s="565"/>
      <c r="C810" s="565" t="s">
        <v>267</v>
      </c>
      <c r="D810" s="565"/>
      <c r="E810" s="176" t="s">
        <v>279</v>
      </c>
      <c r="F810" s="104" t="s">
        <v>278</v>
      </c>
      <c r="G810" s="254">
        <f>Coeficientes!F136</f>
        <v>0</v>
      </c>
      <c r="H810" s="19">
        <f t="shared" si="126"/>
        <v>658</v>
      </c>
      <c r="I810" s="36"/>
      <c r="K810" s="32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157"/>
      <c r="AL810" s="157"/>
      <c r="AM810" s="157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</row>
    <row r="811" spans="2:150" ht="26.25" customHeight="1" x14ac:dyDescent="0.2">
      <c r="B811" s="565"/>
      <c r="C811" s="565"/>
      <c r="D811" s="565"/>
      <c r="E811" s="176" t="s">
        <v>280</v>
      </c>
      <c r="F811" s="104" t="s">
        <v>234</v>
      </c>
      <c r="G811" s="199">
        <f>Insumos!G399</f>
        <v>0</v>
      </c>
      <c r="H811" s="19">
        <f t="shared" si="126"/>
        <v>659</v>
      </c>
      <c r="I811" s="36"/>
      <c r="K811" s="32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161"/>
      <c r="AL811" s="161"/>
      <c r="AM811" s="161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</row>
    <row r="812" spans="2:150" ht="26.25" customHeight="1" x14ac:dyDescent="0.2">
      <c r="B812" s="565"/>
      <c r="C812" s="565"/>
      <c r="D812" s="565"/>
      <c r="E812" s="176" t="s">
        <v>25</v>
      </c>
      <c r="F812" s="104" t="s">
        <v>93</v>
      </c>
      <c r="G812" s="23" t="e">
        <f>G811*G810/($G$401*100)</f>
        <v>#DIV/0!</v>
      </c>
      <c r="H812" s="19">
        <f t="shared" si="126"/>
        <v>660</v>
      </c>
      <c r="I812" s="36"/>
      <c r="K812" s="19">
        <f>H812</f>
        <v>660</v>
      </c>
      <c r="L812" s="31" t="s">
        <v>5</v>
      </c>
      <c r="M812" s="19">
        <f>H810</f>
        <v>658</v>
      </c>
      <c r="N812" s="31" t="s">
        <v>4</v>
      </c>
      <c r="O812" s="19">
        <f>H811</f>
        <v>659</v>
      </c>
      <c r="P812" s="61" t="s">
        <v>282</v>
      </c>
      <c r="Q812" s="67" t="s">
        <v>281</v>
      </c>
      <c r="R812" s="19">
        <f>$H$401</f>
        <v>304</v>
      </c>
      <c r="S812" s="63" t="s">
        <v>77</v>
      </c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157"/>
      <c r="AL812" s="157"/>
      <c r="AM812" s="157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</row>
    <row r="813" spans="2:150" ht="26.25" customHeight="1" x14ac:dyDescent="0.2">
      <c r="B813" s="565"/>
      <c r="C813" s="565" t="s">
        <v>277</v>
      </c>
      <c r="D813" s="565"/>
      <c r="E813" s="176" t="s">
        <v>279</v>
      </c>
      <c r="F813" s="104" t="s">
        <v>278</v>
      </c>
      <c r="G813" s="254">
        <f>Coeficientes!F137</f>
        <v>0</v>
      </c>
      <c r="H813" s="19">
        <f t="shared" si="126"/>
        <v>661</v>
      </c>
      <c r="I813" s="36"/>
      <c r="K813" s="32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157"/>
      <c r="AL813" s="157"/>
      <c r="AM813" s="157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  <c r="EI813" s="15"/>
      <c r="EJ813" s="15"/>
      <c r="EK813" s="15"/>
      <c r="EL813" s="15"/>
      <c r="EM813" s="15"/>
      <c r="EN813" s="15"/>
      <c r="EO813" s="15"/>
      <c r="EP813" s="15"/>
      <c r="EQ813" s="15"/>
      <c r="ER813" s="15"/>
      <c r="ES813" s="15"/>
      <c r="ET813" s="15"/>
    </row>
    <row r="814" spans="2:150" ht="26.25" customHeight="1" x14ac:dyDescent="0.2">
      <c r="B814" s="565"/>
      <c r="C814" s="565"/>
      <c r="D814" s="565"/>
      <c r="E814" s="176" t="s">
        <v>280</v>
      </c>
      <c r="F814" s="104" t="s">
        <v>234</v>
      </c>
      <c r="G814" s="199">
        <f>Insumos!G400</f>
        <v>0</v>
      </c>
      <c r="H814" s="19">
        <f t="shared" si="126"/>
        <v>662</v>
      </c>
      <c r="I814" s="36"/>
      <c r="K814" s="32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161"/>
      <c r="AL814" s="161"/>
      <c r="AM814" s="161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  <c r="EI814" s="15"/>
      <c r="EJ814" s="15"/>
      <c r="EK814" s="15"/>
      <c r="EL814" s="15"/>
      <c r="EM814" s="15"/>
      <c r="EN814" s="15"/>
      <c r="EO814" s="15"/>
      <c r="EP814" s="15"/>
      <c r="EQ814" s="15"/>
      <c r="ER814" s="15"/>
      <c r="ES814" s="15"/>
      <c r="ET814" s="15"/>
    </row>
    <row r="815" spans="2:150" ht="26.25" customHeight="1" x14ac:dyDescent="0.2">
      <c r="B815" s="565"/>
      <c r="C815" s="565"/>
      <c r="D815" s="565"/>
      <c r="E815" s="176" t="s">
        <v>25</v>
      </c>
      <c r="F815" s="104" t="s">
        <v>93</v>
      </c>
      <c r="G815" s="23" t="e">
        <f>G814*G813/($G$401*100)</f>
        <v>#DIV/0!</v>
      </c>
      <c r="H815" s="19">
        <f t="shared" si="126"/>
        <v>663</v>
      </c>
      <c r="I815" s="36"/>
      <c r="K815" s="19">
        <f>H815</f>
        <v>663</v>
      </c>
      <c r="L815" s="31" t="s">
        <v>5</v>
      </c>
      <c r="M815" s="19">
        <f>H813</f>
        <v>661</v>
      </c>
      <c r="N815" s="31" t="s">
        <v>4</v>
      </c>
      <c r="O815" s="19">
        <f>H814</f>
        <v>662</v>
      </c>
      <c r="P815" s="61" t="s">
        <v>282</v>
      </c>
      <c r="Q815" s="67" t="s">
        <v>281</v>
      </c>
      <c r="R815" s="19">
        <f>$H$401</f>
        <v>304</v>
      </c>
      <c r="S815" s="63" t="s">
        <v>77</v>
      </c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157"/>
      <c r="AL815" s="157"/>
      <c r="AM815" s="157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  <c r="EI815" s="15"/>
      <c r="EJ815" s="15"/>
      <c r="EK815" s="15"/>
      <c r="EL815" s="15"/>
      <c r="EM815" s="15"/>
      <c r="EN815" s="15"/>
      <c r="EO815" s="15"/>
      <c r="EP815" s="15"/>
      <c r="EQ815" s="15"/>
      <c r="ER815" s="15"/>
      <c r="ES815" s="15"/>
      <c r="ET815" s="15"/>
    </row>
    <row r="816" spans="2:150" ht="26.25" customHeight="1" x14ac:dyDescent="0.2">
      <c r="B816" s="565"/>
      <c r="C816" s="565" t="s">
        <v>354</v>
      </c>
      <c r="D816" s="565" t="s">
        <v>268</v>
      </c>
      <c r="E816" s="176" t="s">
        <v>279</v>
      </c>
      <c r="F816" s="104" t="s">
        <v>278</v>
      </c>
      <c r="G816" s="254">
        <f>Coeficientes!F138</f>
        <v>0</v>
      </c>
      <c r="H816" s="19">
        <f t="shared" si="126"/>
        <v>664</v>
      </c>
      <c r="I816" s="36"/>
      <c r="K816" s="32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153"/>
      <c r="AL816" s="153"/>
      <c r="AM816" s="153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  <c r="EN816" s="15"/>
      <c r="EO816" s="15"/>
      <c r="EP816" s="15"/>
      <c r="EQ816" s="15"/>
      <c r="ER816" s="15"/>
      <c r="ES816" s="15"/>
      <c r="ET816" s="15"/>
    </row>
    <row r="817" spans="2:150" ht="26.25" customHeight="1" x14ac:dyDescent="0.2">
      <c r="B817" s="565"/>
      <c r="C817" s="565"/>
      <c r="D817" s="565"/>
      <c r="E817" s="176" t="s">
        <v>280</v>
      </c>
      <c r="F817" s="104" t="s">
        <v>234</v>
      </c>
      <c r="G817" s="199">
        <f>Insumos!G401</f>
        <v>0</v>
      </c>
      <c r="H817" s="19">
        <f t="shared" si="126"/>
        <v>665</v>
      </c>
      <c r="I817" s="36"/>
      <c r="K817" s="32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161"/>
      <c r="AL817" s="161"/>
      <c r="AM817" s="161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  <c r="EN817" s="15"/>
      <c r="EO817" s="15"/>
      <c r="EP817" s="15"/>
      <c r="EQ817" s="15"/>
      <c r="ER817" s="15"/>
      <c r="ES817" s="15"/>
      <c r="ET817" s="15"/>
    </row>
    <row r="818" spans="2:150" ht="26.25" customHeight="1" x14ac:dyDescent="0.2">
      <c r="B818" s="565"/>
      <c r="C818" s="565"/>
      <c r="D818" s="565"/>
      <c r="E818" s="176" t="s">
        <v>25</v>
      </c>
      <c r="F818" s="104" t="s">
        <v>93</v>
      </c>
      <c r="G818" s="23" t="e">
        <f>G817*G816/($G$401*100)</f>
        <v>#DIV/0!</v>
      </c>
      <c r="H818" s="19">
        <f t="shared" si="126"/>
        <v>666</v>
      </c>
      <c r="I818" s="36"/>
      <c r="K818" s="19">
        <f>H818</f>
        <v>666</v>
      </c>
      <c r="L818" s="31" t="s">
        <v>5</v>
      </c>
      <c r="M818" s="19">
        <f>H816</f>
        <v>664</v>
      </c>
      <c r="N818" s="31" t="s">
        <v>4</v>
      </c>
      <c r="O818" s="19">
        <f>H817</f>
        <v>665</v>
      </c>
      <c r="P818" s="61" t="s">
        <v>282</v>
      </c>
      <c r="Q818" s="67" t="s">
        <v>281</v>
      </c>
      <c r="R818" s="19">
        <f>$H$401</f>
        <v>304</v>
      </c>
      <c r="S818" s="63" t="s">
        <v>77</v>
      </c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153"/>
      <c r="AL818" s="153"/>
      <c r="AM818" s="153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</row>
    <row r="819" spans="2:150" ht="26.25" customHeight="1" x14ac:dyDescent="0.2">
      <c r="B819" s="565"/>
      <c r="C819" s="565"/>
      <c r="D819" s="565" t="s">
        <v>269</v>
      </c>
      <c r="E819" s="176" t="s">
        <v>279</v>
      </c>
      <c r="F819" s="104" t="s">
        <v>278</v>
      </c>
      <c r="G819" s="254">
        <f>Coeficientes!F139</f>
        <v>0</v>
      </c>
      <c r="H819" s="19">
        <f t="shared" si="126"/>
        <v>667</v>
      </c>
      <c r="I819" s="36"/>
      <c r="K819" s="32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153"/>
      <c r="AL819" s="153"/>
      <c r="AM819" s="153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  <c r="EN819" s="15"/>
      <c r="EO819" s="15"/>
      <c r="EP819" s="15"/>
      <c r="EQ819" s="15"/>
      <c r="ER819" s="15"/>
      <c r="ES819" s="15"/>
      <c r="ET819" s="15"/>
    </row>
    <row r="820" spans="2:150" ht="26.25" customHeight="1" x14ac:dyDescent="0.2">
      <c r="B820" s="565"/>
      <c r="C820" s="565"/>
      <c r="D820" s="565"/>
      <c r="E820" s="176" t="s">
        <v>280</v>
      </c>
      <c r="F820" s="104" t="s">
        <v>234</v>
      </c>
      <c r="G820" s="199">
        <f>Insumos!G402</f>
        <v>0</v>
      </c>
      <c r="H820" s="19">
        <f t="shared" si="126"/>
        <v>668</v>
      </c>
      <c r="I820" s="36"/>
      <c r="K820" s="32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161"/>
      <c r="AL820" s="161"/>
      <c r="AM820" s="161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  <c r="EN820" s="15"/>
      <c r="EO820" s="15"/>
      <c r="EP820" s="15"/>
      <c r="EQ820" s="15"/>
      <c r="ER820" s="15"/>
      <c r="ES820" s="15"/>
      <c r="ET820" s="15"/>
    </row>
    <row r="821" spans="2:150" ht="26.25" customHeight="1" x14ac:dyDescent="0.2">
      <c r="B821" s="565"/>
      <c r="C821" s="565"/>
      <c r="D821" s="565"/>
      <c r="E821" s="176" t="s">
        <v>25</v>
      </c>
      <c r="F821" s="104" t="s">
        <v>93</v>
      </c>
      <c r="G821" s="23" t="e">
        <f>G820*G819/($G$401*100)</f>
        <v>#DIV/0!</v>
      </c>
      <c r="H821" s="19">
        <f t="shared" si="126"/>
        <v>669</v>
      </c>
      <c r="I821" s="36"/>
      <c r="K821" s="19">
        <f>H821</f>
        <v>669</v>
      </c>
      <c r="L821" s="31" t="s">
        <v>5</v>
      </c>
      <c r="M821" s="19">
        <f>H819</f>
        <v>667</v>
      </c>
      <c r="N821" s="31" t="s">
        <v>4</v>
      </c>
      <c r="O821" s="19">
        <f>H820</f>
        <v>668</v>
      </c>
      <c r="P821" s="61" t="s">
        <v>282</v>
      </c>
      <c r="Q821" s="67" t="s">
        <v>281</v>
      </c>
      <c r="R821" s="19">
        <f>$H$401</f>
        <v>304</v>
      </c>
      <c r="S821" s="63" t="s">
        <v>77</v>
      </c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153"/>
      <c r="AL821" s="153"/>
      <c r="AM821" s="153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  <c r="EN821" s="15"/>
      <c r="EO821" s="15"/>
      <c r="EP821" s="15"/>
      <c r="EQ821" s="15"/>
      <c r="ER821" s="15"/>
      <c r="ES821" s="15"/>
      <c r="ET821" s="15"/>
    </row>
    <row r="822" spans="2:150" ht="26.25" customHeight="1" x14ac:dyDescent="0.2">
      <c r="B822" s="565"/>
      <c r="C822" s="565"/>
      <c r="D822" s="565" t="s">
        <v>270</v>
      </c>
      <c r="E822" s="176" t="s">
        <v>279</v>
      </c>
      <c r="F822" s="104" t="s">
        <v>278</v>
      </c>
      <c r="G822" s="254">
        <f>Coeficientes!F140</f>
        <v>0</v>
      </c>
      <c r="H822" s="19">
        <f t="shared" si="126"/>
        <v>670</v>
      </c>
      <c r="I822" s="36"/>
      <c r="K822" s="32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153"/>
      <c r="AL822" s="153"/>
      <c r="AM822" s="153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</row>
    <row r="823" spans="2:150" ht="26.25" customHeight="1" x14ac:dyDescent="0.2">
      <c r="B823" s="565"/>
      <c r="C823" s="565"/>
      <c r="D823" s="565"/>
      <c r="E823" s="176" t="s">
        <v>280</v>
      </c>
      <c r="F823" s="104" t="s">
        <v>234</v>
      </c>
      <c r="G823" s="199">
        <f>Insumos!G403</f>
        <v>0</v>
      </c>
      <c r="H823" s="19">
        <f t="shared" si="126"/>
        <v>671</v>
      </c>
      <c r="I823" s="36"/>
      <c r="K823" s="32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161"/>
      <c r="AL823" s="161"/>
      <c r="AM823" s="161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</row>
    <row r="824" spans="2:150" ht="26.25" customHeight="1" x14ac:dyDescent="0.2">
      <c r="B824" s="565"/>
      <c r="C824" s="565"/>
      <c r="D824" s="565"/>
      <c r="E824" s="176" t="s">
        <v>25</v>
      </c>
      <c r="F824" s="104" t="s">
        <v>93</v>
      </c>
      <c r="G824" s="23" t="e">
        <f>G823*G822/($G$401*100)</f>
        <v>#DIV/0!</v>
      </c>
      <c r="H824" s="19">
        <f t="shared" si="126"/>
        <v>672</v>
      </c>
      <c r="I824" s="36"/>
      <c r="K824" s="19">
        <f>H824</f>
        <v>672</v>
      </c>
      <c r="L824" s="31" t="s">
        <v>5</v>
      </c>
      <c r="M824" s="19">
        <f>H822</f>
        <v>670</v>
      </c>
      <c r="N824" s="31" t="s">
        <v>4</v>
      </c>
      <c r="O824" s="19">
        <f>H823</f>
        <v>671</v>
      </c>
      <c r="P824" s="61" t="s">
        <v>282</v>
      </c>
      <c r="Q824" s="67" t="s">
        <v>281</v>
      </c>
      <c r="R824" s="19">
        <f>$H$401</f>
        <v>304</v>
      </c>
      <c r="S824" s="63" t="s">
        <v>77</v>
      </c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153"/>
      <c r="AL824" s="153"/>
      <c r="AM824" s="153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</row>
    <row r="825" spans="2:150" ht="26.25" customHeight="1" x14ac:dyDescent="0.2">
      <c r="B825" s="565"/>
      <c r="C825" s="565"/>
      <c r="D825" s="565" t="s">
        <v>271</v>
      </c>
      <c r="E825" s="176" t="s">
        <v>279</v>
      </c>
      <c r="F825" s="104" t="s">
        <v>278</v>
      </c>
      <c r="G825" s="254">
        <f>Coeficientes!F141</f>
        <v>0</v>
      </c>
      <c r="H825" s="19">
        <f t="shared" si="126"/>
        <v>673</v>
      </c>
      <c r="I825" s="36"/>
      <c r="K825" s="32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153"/>
      <c r="AL825" s="153"/>
      <c r="AM825" s="153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  <c r="EN825" s="15"/>
      <c r="EO825" s="15"/>
      <c r="EP825" s="15"/>
      <c r="EQ825" s="15"/>
      <c r="ER825" s="15"/>
      <c r="ES825" s="15"/>
      <c r="ET825" s="15"/>
    </row>
    <row r="826" spans="2:150" ht="26.25" customHeight="1" x14ac:dyDescent="0.2">
      <c r="B826" s="565"/>
      <c r="C826" s="565"/>
      <c r="D826" s="565"/>
      <c r="E826" s="176" t="s">
        <v>280</v>
      </c>
      <c r="F826" s="104" t="s">
        <v>234</v>
      </c>
      <c r="G826" s="199">
        <f>Insumos!G404</f>
        <v>0</v>
      </c>
      <c r="H826" s="19">
        <f t="shared" si="126"/>
        <v>674</v>
      </c>
      <c r="I826" s="36"/>
      <c r="K826" s="32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161"/>
      <c r="AL826" s="161"/>
      <c r="AM826" s="161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  <c r="EI826" s="15"/>
      <c r="EJ826" s="15"/>
      <c r="EK826" s="15"/>
      <c r="EL826" s="15"/>
      <c r="EM826" s="15"/>
      <c r="EN826" s="15"/>
      <c r="EO826" s="15"/>
      <c r="EP826" s="15"/>
      <c r="EQ826" s="15"/>
      <c r="ER826" s="15"/>
      <c r="ES826" s="15"/>
      <c r="ET826" s="15"/>
    </row>
    <row r="827" spans="2:150" ht="26.25" customHeight="1" x14ac:dyDescent="0.2">
      <c r="B827" s="565"/>
      <c r="C827" s="565"/>
      <c r="D827" s="565"/>
      <c r="E827" s="176" t="s">
        <v>25</v>
      </c>
      <c r="F827" s="104" t="s">
        <v>93</v>
      </c>
      <c r="G827" s="23" t="e">
        <f>G826*G825/($G$401*100)</f>
        <v>#DIV/0!</v>
      </c>
      <c r="H827" s="19">
        <f t="shared" si="126"/>
        <v>675</v>
      </c>
      <c r="I827" s="36"/>
      <c r="K827" s="19">
        <f>H827</f>
        <v>675</v>
      </c>
      <c r="L827" s="31" t="s">
        <v>5</v>
      </c>
      <c r="M827" s="19">
        <f>H825</f>
        <v>673</v>
      </c>
      <c r="N827" s="31" t="s">
        <v>4</v>
      </c>
      <c r="O827" s="19">
        <f>H826</f>
        <v>674</v>
      </c>
      <c r="P827" s="61" t="s">
        <v>282</v>
      </c>
      <c r="Q827" s="67" t="s">
        <v>281</v>
      </c>
      <c r="R827" s="19">
        <f>$H$401</f>
        <v>304</v>
      </c>
      <c r="S827" s="63" t="s">
        <v>77</v>
      </c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153"/>
      <c r="AL827" s="153"/>
      <c r="AM827" s="153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</row>
    <row r="828" spans="2:150" ht="26.25" customHeight="1" x14ac:dyDescent="0.2">
      <c r="B828" s="565"/>
      <c r="C828" s="565"/>
      <c r="D828" s="565" t="s">
        <v>272</v>
      </c>
      <c r="E828" s="176" t="s">
        <v>279</v>
      </c>
      <c r="F828" s="104" t="s">
        <v>278</v>
      </c>
      <c r="G828" s="254">
        <f>Coeficientes!F142</f>
        <v>0</v>
      </c>
      <c r="H828" s="19">
        <f t="shared" si="126"/>
        <v>676</v>
      </c>
      <c r="I828" s="36"/>
      <c r="K828" s="32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153"/>
      <c r="AL828" s="153"/>
      <c r="AM828" s="153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  <c r="EI828" s="15"/>
      <c r="EJ828" s="15"/>
      <c r="EK828" s="15"/>
      <c r="EL828" s="15"/>
      <c r="EM828" s="15"/>
      <c r="EN828" s="15"/>
      <c r="EO828" s="15"/>
      <c r="EP828" s="15"/>
      <c r="EQ828" s="15"/>
      <c r="ER828" s="15"/>
      <c r="ES828" s="15"/>
      <c r="ET828" s="15"/>
    </row>
    <row r="829" spans="2:150" ht="26.25" customHeight="1" x14ac:dyDescent="0.2">
      <c r="B829" s="565"/>
      <c r="C829" s="565"/>
      <c r="D829" s="565"/>
      <c r="E829" s="176" t="s">
        <v>280</v>
      </c>
      <c r="F829" s="104" t="s">
        <v>234</v>
      </c>
      <c r="G829" s="199">
        <f>Insumos!G405</f>
        <v>0</v>
      </c>
      <c r="H829" s="19">
        <f t="shared" si="126"/>
        <v>677</v>
      </c>
      <c r="I829" s="36"/>
      <c r="J829" s="221"/>
      <c r="K829" s="32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161"/>
      <c r="AL829" s="161"/>
      <c r="AM829" s="161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  <c r="EN829" s="15"/>
      <c r="EO829" s="15"/>
      <c r="EP829" s="15"/>
      <c r="EQ829" s="15"/>
      <c r="ER829" s="15"/>
      <c r="ES829" s="15"/>
      <c r="ET829" s="15"/>
    </row>
    <row r="830" spans="2:150" ht="26.25" customHeight="1" x14ac:dyDescent="0.2">
      <c r="B830" s="565"/>
      <c r="C830" s="565"/>
      <c r="D830" s="565"/>
      <c r="E830" s="176" t="s">
        <v>25</v>
      </c>
      <c r="F830" s="104" t="s">
        <v>93</v>
      </c>
      <c r="G830" s="23" t="e">
        <f>G829*G828/($G$401*100)</f>
        <v>#DIV/0!</v>
      </c>
      <c r="H830" s="19">
        <f t="shared" si="126"/>
        <v>678</v>
      </c>
      <c r="I830" s="36"/>
      <c r="K830" s="19">
        <f>H830</f>
        <v>678</v>
      </c>
      <c r="L830" s="31" t="s">
        <v>5</v>
      </c>
      <c r="M830" s="19">
        <f>H828</f>
        <v>676</v>
      </c>
      <c r="N830" s="31" t="s">
        <v>4</v>
      </c>
      <c r="O830" s="19">
        <f>H829</f>
        <v>677</v>
      </c>
      <c r="P830" s="61" t="s">
        <v>282</v>
      </c>
      <c r="Q830" s="67" t="s">
        <v>281</v>
      </c>
      <c r="R830" s="19">
        <f>$H$401</f>
        <v>304</v>
      </c>
      <c r="S830" s="63" t="s">
        <v>77</v>
      </c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153"/>
      <c r="AL830" s="153"/>
      <c r="AM830" s="153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  <c r="EI830" s="15"/>
      <c r="EJ830" s="15"/>
      <c r="EK830" s="15"/>
      <c r="EL830" s="15"/>
      <c r="EM830" s="15"/>
      <c r="EN830" s="15"/>
      <c r="EO830" s="15"/>
      <c r="EP830" s="15"/>
      <c r="EQ830" s="15"/>
      <c r="ER830" s="15"/>
      <c r="ES830" s="15"/>
      <c r="ET830" s="15"/>
    </row>
    <row r="831" spans="2:150" ht="26.25" customHeight="1" x14ac:dyDescent="0.2">
      <c r="B831" s="588" t="s">
        <v>425</v>
      </c>
      <c r="C831" s="616"/>
      <c r="D831" s="616"/>
      <c r="E831" s="589"/>
      <c r="F831" s="104" t="s">
        <v>93</v>
      </c>
      <c r="G831" s="23" t="e">
        <f>G806+G809+G812+G815+G821+G824+G827+G830</f>
        <v>#DIV/0!</v>
      </c>
      <c r="H831" s="19">
        <f>H830+1</f>
        <v>679</v>
      </c>
      <c r="I831" s="36"/>
      <c r="K831" s="19">
        <f>H831</f>
        <v>679</v>
      </c>
      <c r="L831" s="31" t="s">
        <v>5</v>
      </c>
      <c r="M831" s="19">
        <f>H806</f>
        <v>654</v>
      </c>
      <c r="N831" s="61" t="s">
        <v>3</v>
      </c>
      <c r="O831" s="19">
        <f>H809</f>
        <v>657</v>
      </c>
      <c r="P831" s="61" t="s">
        <v>3</v>
      </c>
      <c r="Q831" s="19">
        <f>H812</f>
        <v>660</v>
      </c>
      <c r="R831" s="61" t="s">
        <v>3</v>
      </c>
      <c r="S831" s="19">
        <f>H815</f>
        <v>663</v>
      </c>
      <c r="T831" s="61" t="s">
        <v>3</v>
      </c>
      <c r="U831" s="19">
        <f>H818</f>
        <v>666</v>
      </c>
      <c r="V831" s="61" t="s">
        <v>3</v>
      </c>
      <c r="W831" s="19">
        <f>H821</f>
        <v>669</v>
      </c>
      <c r="X831" s="61" t="s">
        <v>3</v>
      </c>
      <c r="Y831" s="19">
        <f>H824</f>
        <v>672</v>
      </c>
      <c r="Z831" s="61" t="s">
        <v>3</v>
      </c>
      <c r="AA831" s="19">
        <f>H827</f>
        <v>675</v>
      </c>
      <c r="AB831" s="61" t="s">
        <v>3</v>
      </c>
      <c r="AC831" s="19">
        <f>H830</f>
        <v>678</v>
      </c>
      <c r="AD831" s="36"/>
      <c r="AE831" s="36"/>
      <c r="AF831" s="36"/>
      <c r="AG831" s="36"/>
      <c r="AH831" s="36"/>
      <c r="AI831" s="36"/>
      <c r="AJ831" s="36"/>
      <c r="AK831" s="153"/>
      <c r="AL831" s="153"/>
      <c r="AM831" s="153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  <c r="EN831" s="15"/>
      <c r="EO831" s="15"/>
      <c r="EP831" s="15"/>
      <c r="EQ831" s="15"/>
      <c r="ER831" s="15"/>
      <c r="ES831" s="15"/>
      <c r="ET831" s="15"/>
    </row>
    <row r="832" spans="2:150" ht="26.25" customHeight="1" x14ac:dyDescent="0.2">
      <c r="B832" s="565" t="s">
        <v>427</v>
      </c>
      <c r="C832" s="565"/>
      <c r="D832" s="565"/>
      <c r="E832" s="244" t="s">
        <v>279</v>
      </c>
      <c r="F832" s="104" t="s">
        <v>426</v>
      </c>
      <c r="G832" s="254">
        <f>Coeficientes!F143</f>
        <v>0</v>
      </c>
      <c r="H832" s="19">
        <f>H831+1</f>
        <v>680</v>
      </c>
      <c r="I832" s="36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</row>
    <row r="833" spans="2:150" ht="26.25" customHeight="1" x14ac:dyDescent="0.2">
      <c r="B833" s="565"/>
      <c r="C833" s="565"/>
      <c r="D833" s="565"/>
      <c r="E833" s="244" t="s">
        <v>25</v>
      </c>
      <c r="F833" s="104" t="s">
        <v>93</v>
      </c>
      <c r="G833" s="23">
        <f>G65*G832/100</f>
        <v>0</v>
      </c>
      <c r="H833" s="19">
        <f>H832+1</f>
        <v>681</v>
      </c>
      <c r="I833" s="36"/>
      <c r="K833" s="19">
        <f>H833</f>
        <v>681</v>
      </c>
      <c r="L833" s="31" t="s">
        <v>5</v>
      </c>
      <c r="M833" s="19">
        <f>H69</f>
        <v>36</v>
      </c>
      <c r="N833" s="31" t="s">
        <v>4</v>
      </c>
      <c r="O833" s="19">
        <f>H832</f>
        <v>680</v>
      </c>
      <c r="P833" s="63" t="s">
        <v>292</v>
      </c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</row>
    <row r="834" spans="2:150" ht="26.25" customHeight="1" x14ac:dyDescent="0.2">
      <c r="B834" s="87"/>
      <c r="C834" s="87"/>
      <c r="D834" s="87"/>
      <c r="E834" s="87"/>
      <c r="F834" s="87"/>
      <c r="G834" s="87"/>
      <c r="H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36"/>
      <c r="AG834" s="36"/>
      <c r="AH834" s="36"/>
      <c r="AI834" s="36"/>
      <c r="AJ834" s="36"/>
      <c r="AK834" s="87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</row>
    <row r="835" spans="2:150" ht="26.25" customHeight="1" x14ac:dyDescent="0.2">
      <c r="B835" s="588" t="s">
        <v>293</v>
      </c>
      <c r="C835" s="616"/>
      <c r="D835" s="616"/>
      <c r="E835" s="589"/>
      <c r="F835" s="104" t="s">
        <v>93</v>
      </c>
      <c r="G835" s="23" t="e">
        <f>G800+G831+G833</f>
        <v>#DIV/0!</v>
      </c>
      <c r="H835" s="19">
        <f>H833+1</f>
        <v>682</v>
      </c>
      <c r="K835" s="19">
        <f>H835</f>
        <v>682</v>
      </c>
      <c r="L835" s="31" t="s">
        <v>5</v>
      </c>
      <c r="M835" s="19">
        <f>H800</f>
        <v>651</v>
      </c>
      <c r="N835" s="61" t="s">
        <v>3</v>
      </c>
      <c r="O835" s="19">
        <f>H831</f>
        <v>679</v>
      </c>
      <c r="P835" s="61" t="s">
        <v>3</v>
      </c>
      <c r="Q835" s="19">
        <f>H833</f>
        <v>681</v>
      </c>
      <c r="AF835" s="36"/>
      <c r="AG835" s="36"/>
      <c r="AH835" s="36"/>
      <c r="AI835" s="36"/>
      <c r="AJ835" s="36"/>
    </row>
    <row r="836" spans="2:150" ht="26.25" customHeight="1" x14ac:dyDescent="0.2">
      <c r="B836" s="87"/>
      <c r="C836" s="87"/>
      <c r="D836" s="87"/>
      <c r="E836" s="87"/>
      <c r="F836" s="87"/>
      <c r="G836" s="87"/>
      <c r="H836" s="87"/>
      <c r="I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  <c r="EN836" s="15"/>
      <c r="EO836" s="15"/>
      <c r="EP836" s="15"/>
      <c r="EQ836" s="15"/>
      <c r="ER836" s="15"/>
      <c r="ES836" s="15"/>
      <c r="ET836" s="15"/>
    </row>
    <row r="837" spans="2:150" ht="26.25" customHeight="1" x14ac:dyDescent="0.2">
      <c r="B837" s="585" t="s">
        <v>356</v>
      </c>
      <c r="C837" s="585" t="s">
        <v>173</v>
      </c>
      <c r="D837" s="585" t="s">
        <v>355</v>
      </c>
      <c r="E837" s="193" t="s">
        <v>54</v>
      </c>
      <c r="F837" s="104" t="s">
        <v>283</v>
      </c>
      <c r="G837" s="201">
        <f>12*Coeficientes!F145</f>
        <v>0.12</v>
      </c>
      <c r="H837" s="19">
        <f>H835+1</f>
        <v>683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  <c r="EN837" s="15"/>
      <c r="EO837" s="15"/>
      <c r="EP837" s="15"/>
      <c r="EQ837" s="15"/>
      <c r="ER837" s="15"/>
      <c r="ES837" s="15"/>
      <c r="ET837" s="15"/>
    </row>
    <row r="838" spans="2:150" ht="26.25" customHeight="1" x14ac:dyDescent="0.2">
      <c r="B838" s="585"/>
      <c r="C838" s="585"/>
      <c r="D838" s="585"/>
      <c r="E838" s="193" t="s">
        <v>99</v>
      </c>
      <c r="F838" s="104" t="s">
        <v>283</v>
      </c>
      <c r="G838" s="201">
        <f>12*Coeficientes!F146</f>
        <v>9.9599999999999994E-2</v>
      </c>
      <c r="H838" s="19">
        <f>H837+1</f>
        <v>684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</row>
    <row r="839" spans="2:150" ht="26.25" customHeight="1" x14ac:dyDescent="0.2">
      <c r="B839" s="585"/>
      <c r="C839" s="585"/>
      <c r="D839" s="585"/>
      <c r="E839" s="193" t="s">
        <v>100</v>
      </c>
      <c r="F839" s="104" t="s">
        <v>283</v>
      </c>
      <c r="G839" s="201">
        <f>12*Coeficientes!F147</f>
        <v>8.1466666666666659E-2</v>
      </c>
      <c r="H839" s="19">
        <f t="shared" ref="H839:H852" si="127">H838+1</f>
        <v>685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</row>
    <row r="840" spans="2:150" ht="26.25" customHeight="1" x14ac:dyDescent="0.2">
      <c r="B840" s="585"/>
      <c r="C840" s="585"/>
      <c r="D840" s="585"/>
      <c r="E840" s="193" t="s">
        <v>101</v>
      </c>
      <c r="F840" s="104" t="s">
        <v>283</v>
      </c>
      <c r="G840" s="201">
        <f>12*Coeficientes!F148</f>
        <v>6.5599999999999992E-2</v>
      </c>
      <c r="H840" s="19">
        <f t="shared" si="127"/>
        <v>686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  <c r="EN840" s="15"/>
      <c r="EO840" s="15"/>
      <c r="EP840" s="15"/>
      <c r="EQ840" s="15"/>
      <c r="ER840" s="15"/>
      <c r="ES840" s="15"/>
      <c r="ET840" s="15"/>
    </row>
    <row r="841" spans="2:150" ht="26.25" customHeight="1" x14ac:dyDescent="0.2">
      <c r="B841" s="585"/>
      <c r="C841" s="585"/>
      <c r="D841" s="585"/>
      <c r="E841" s="193" t="s">
        <v>102</v>
      </c>
      <c r="F841" s="104" t="s">
        <v>283</v>
      </c>
      <c r="G841" s="201">
        <f>12*Coeficientes!F149</f>
        <v>5.1999999999999998E-2</v>
      </c>
      <c r="H841" s="19">
        <f t="shared" si="127"/>
        <v>687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</row>
    <row r="842" spans="2:150" ht="26.25" customHeight="1" x14ac:dyDescent="0.2">
      <c r="B842" s="585"/>
      <c r="C842" s="585"/>
      <c r="D842" s="585"/>
      <c r="E842" s="193" t="s">
        <v>103</v>
      </c>
      <c r="F842" s="104" t="s">
        <v>283</v>
      </c>
      <c r="G842" s="201">
        <f>12*Coeficientes!F150</f>
        <v>4.066666666666667E-2</v>
      </c>
      <c r="H842" s="19">
        <f t="shared" si="127"/>
        <v>688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  <c r="EN842" s="15"/>
      <c r="EO842" s="15"/>
      <c r="EP842" s="15"/>
      <c r="EQ842" s="15"/>
      <c r="ER842" s="15"/>
      <c r="ES842" s="15"/>
      <c r="ET842" s="15"/>
    </row>
    <row r="843" spans="2:150" ht="26.25" customHeight="1" x14ac:dyDescent="0.2">
      <c r="B843" s="585"/>
      <c r="C843" s="585"/>
      <c r="D843" s="585"/>
      <c r="E843" s="193" t="s">
        <v>104</v>
      </c>
      <c r="F843" s="104" t="s">
        <v>283</v>
      </c>
      <c r="G843" s="201">
        <f>12*Coeficientes!F151</f>
        <v>3.160000000000001E-2</v>
      </c>
      <c r="H843" s="19">
        <f t="shared" si="127"/>
        <v>689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</row>
    <row r="844" spans="2:150" ht="26.25" customHeight="1" x14ac:dyDescent="0.2">
      <c r="B844" s="585"/>
      <c r="C844" s="585"/>
      <c r="D844" s="585"/>
      <c r="E844" s="193" t="s">
        <v>105</v>
      </c>
      <c r="F844" s="104" t="s">
        <v>283</v>
      </c>
      <c r="G844" s="201">
        <f>12*Coeficientes!F152</f>
        <v>2.480000000000001E-2</v>
      </c>
      <c r="H844" s="19">
        <f t="shared" si="127"/>
        <v>690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  <c r="EI844" s="15"/>
      <c r="EJ844" s="15"/>
      <c r="EK844" s="15"/>
      <c r="EL844" s="15"/>
      <c r="EM844" s="15"/>
      <c r="EN844" s="15"/>
      <c r="EO844" s="15"/>
      <c r="EP844" s="15"/>
      <c r="EQ844" s="15"/>
      <c r="ER844" s="15"/>
      <c r="ES844" s="15"/>
      <c r="ET844" s="15"/>
    </row>
    <row r="845" spans="2:150" ht="26.25" customHeight="1" x14ac:dyDescent="0.2">
      <c r="B845" s="585"/>
      <c r="C845" s="585"/>
      <c r="D845" s="585"/>
      <c r="E845" s="193" t="s">
        <v>106</v>
      </c>
      <c r="F845" s="104" t="s">
        <v>283</v>
      </c>
      <c r="G845" s="201">
        <f>12*Coeficientes!F153</f>
        <v>2.0266666666666662E-2</v>
      </c>
      <c r="H845" s="19">
        <f t="shared" si="127"/>
        <v>691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</row>
    <row r="846" spans="2:150" ht="26.25" customHeight="1" x14ac:dyDescent="0.2">
      <c r="B846" s="585"/>
      <c r="C846" s="585"/>
      <c r="D846" s="585"/>
      <c r="E846" s="193" t="s">
        <v>107</v>
      </c>
      <c r="F846" s="104" t="s">
        <v>283</v>
      </c>
      <c r="G846" s="201">
        <f>12*Coeficientes!F154</f>
        <v>1.8000000000000002E-2</v>
      </c>
      <c r="H846" s="19">
        <f t="shared" si="127"/>
        <v>692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</row>
    <row r="847" spans="2:150" ht="26.25" customHeight="1" x14ac:dyDescent="0.2">
      <c r="B847" s="585"/>
      <c r="C847" s="585"/>
      <c r="D847" s="585"/>
      <c r="E847" s="193" t="s">
        <v>108</v>
      </c>
      <c r="F847" s="104" t="s">
        <v>283</v>
      </c>
      <c r="G847" s="201">
        <f>12*Coeficientes!F155</f>
        <v>1.8000000000000002E-2</v>
      </c>
      <c r="H847" s="19">
        <f t="shared" si="127"/>
        <v>693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</row>
    <row r="848" spans="2:150" ht="26.25" customHeight="1" x14ac:dyDescent="0.2">
      <c r="B848" s="585"/>
      <c r="C848" s="585"/>
      <c r="D848" s="585"/>
      <c r="E848" s="193" t="s">
        <v>109</v>
      </c>
      <c r="F848" s="104" t="s">
        <v>283</v>
      </c>
      <c r="G848" s="201">
        <f>12*Coeficientes!F156</f>
        <v>1.8000000000000002E-2</v>
      </c>
      <c r="H848" s="19">
        <f t="shared" si="127"/>
        <v>694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</row>
    <row r="849" spans="2:150" ht="26.25" customHeight="1" x14ac:dyDescent="0.2">
      <c r="B849" s="585"/>
      <c r="C849" s="585"/>
      <c r="D849" s="585"/>
      <c r="E849" s="193" t="s">
        <v>110</v>
      </c>
      <c r="F849" s="104" t="s">
        <v>283</v>
      </c>
      <c r="G849" s="201">
        <f>12*Coeficientes!F157</f>
        <v>1.8000000000000002E-2</v>
      </c>
      <c r="H849" s="19">
        <f t="shared" si="127"/>
        <v>695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</row>
    <row r="850" spans="2:150" ht="26.25" customHeight="1" x14ac:dyDescent="0.2">
      <c r="B850" s="585"/>
      <c r="C850" s="585"/>
      <c r="D850" s="585"/>
      <c r="E850" s="193" t="s">
        <v>111</v>
      </c>
      <c r="F850" s="104" t="s">
        <v>283</v>
      </c>
      <c r="G850" s="201">
        <f>12*Coeficientes!F158</f>
        <v>1.8000000000000002E-2</v>
      </c>
      <c r="H850" s="19">
        <f t="shared" si="127"/>
        <v>696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</row>
    <row r="851" spans="2:150" ht="26.25" customHeight="1" x14ac:dyDescent="0.2">
      <c r="B851" s="585"/>
      <c r="C851" s="585"/>
      <c r="D851" s="585"/>
      <c r="E851" s="193" t="s">
        <v>112</v>
      </c>
      <c r="F851" s="104" t="s">
        <v>283</v>
      </c>
      <c r="G851" s="201">
        <f>12*Coeficientes!F159</f>
        <v>1.8000000000000002E-2</v>
      </c>
      <c r="H851" s="19">
        <f t="shared" si="127"/>
        <v>697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</row>
    <row r="852" spans="2:150" ht="26.25" customHeight="1" x14ac:dyDescent="0.2">
      <c r="B852" s="585"/>
      <c r="C852" s="585"/>
      <c r="D852" s="585"/>
      <c r="E852" s="200" t="s">
        <v>113</v>
      </c>
      <c r="F852" s="104" t="s">
        <v>283</v>
      </c>
      <c r="G852" s="201">
        <f>12*Coeficientes!F160</f>
        <v>1.8000000000000002E-2</v>
      </c>
      <c r="H852" s="19">
        <f t="shared" si="127"/>
        <v>698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</row>
    <row r="853" spans="2:150" ht="26.25" customHeight="1" x14ac:dyDescent="0.2">
      <c r="B853" s="36"/>
      <c r="C853" s="36"/>
      <c r="D853" s="36"/>
      <c r="E853" s="36"/>
      <c r="F853" s="36"/>
      <c r="G853" s="202"/>
      <c r="H853" s="36"/>
      <c r="I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</row>
    <row r="854" spans="2:150" ht="26.25" customHeight="1" x14ac:dyDescent="0.2">
      <c r="B854" s="585" t="s">
        <v>356</v>
      </c>
      <c r="C854" s="585" t="s">
        <v>173</v>
      </c>
      <c r="D854" s="585" t="s">
        <v>360</v>
      </c>
      <c r="E854" s="193" t="s">
        <v>54</v>
      </c>
      <c r="F854" s="104" t="s">
        <v>235</v>
      </c>
      <c r="G854" s="197">
        <f t="shared" ref="G854:G869" si="128">G115*G837</f>
        <v>0</v>
      </c>
      <c r="H854" s="19">
        <f>H852+1</f>
        <v>699</v>
      </c>
      <c r="K854" s="19">
        <f>H854</f>
        <v>699</v>
      </c>
      <c r="L854" s="31" t="s">
        <v>5</v>
      </c>
      <c r="M854" s="19">
        <f t="shared" ref="M854:M869" si="129">H115</f>
        <v>70</v>
      </c>
      <c r="N854" s="31" t="s">
        <v>4</v>
      </c>
      <c r="O854" s="19">
        <f t="shared" ref="O854:O869" si="130">H837</f>
        <v>683</v>
      </c>
      <c r="P854" s="162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</row>
    <row r="855" spans="2:150" ht="26.25" customHeight="1" x14ac:dyDescent="0.2">
      <c r="B855" s="585"/>
      <c r="C855" s="585"/>
      <c r="D855" s="585"/>
      <c r="E855" s="193" t="s">
        <v>99</v>
      </c>
      <c r="F855" s="104" t="s">
        <v>235</v>
      </c>
      <c r="G855" s="197">
        <f t="shared" si="128"/>
        <v>0</v>
      </c>
      <c r="H855" s="19">
        <f>H854+1</f>
        <v>700</v>
      </c>
      <c r="K855" s="19">
        <f t="shared" ref="K855:K870" si="131">H855</f>
        <v>700</v>
      </c>
      <c r="L855" s="31" t="s">
        <v>5</v>
      </c>
      <c r="M855" s="19">
        <f t="shared" si="129"/>
        <v>71</v>
      </c>
      <c r="N855" s="31" t="s">
        <v>4</v>
      </c>
      <c r="O855" s="19">
        <f t="shared" si="130"/>
        <v>684</v>
      </c>
      <c r="P855" s="162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</row>
    <row r="856" spans="2:150" ht="26.25" customHeight="1" x14ac:dyDescent="0.2">
      <c r="B856" s="585"/>
      <c r="C856" s="585"/>
      <c r="D856" s="585"/>
      <c r="E856" s="193" t="s">
        <v>100</v>
      </c>
      <c r="F856" s="104" t="s">
        <v>235</v>
      </c>
      <c r="G856" s="197">
        <f t="shared" si="128"/>
        <v>0</v>
      </c>
      <c r="H856" s="19">
        <f t="shared" ref="H856:H869" si="132">H855+1</f>
        <v>701</v>
      </c>
      <c r="K856" s="19">
        <f t="shared" si="131"/>
        <v>701</v>
      </c>
      <c r="L856" s="31" t="s">
        <v>5</v>
      </c>
      <c r="M856" s="19">
        <f t="shared" si="129"/>
        <v>72</v>
      </c>
      <c r="N856" s="31" t="s">
        <v>4</v>
      </c>
      <c r="O856" s="19">
        <f t="shared" si="130"/>
        <v>685</v>
      </c>
      <c r="P856" s="162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</row>
    <row r="857" spans="2:150" ht="26.25" customHeight="1" x14ac:dyDescent="0.2">
      <c r="B857" s="585"/>
      <c r="C857" s="585"/>
      <c r="D857" s="585"/>
      <c r="E857" s="193" t="s">
        <v>101</v>
      </c>
      <c r="F857" s="104" t="s">
        <v>235</v>
      </c>
      <c r="G857" s="197">
        <f t="shared" si="128"/>
        <v>0</v>
      </c>
      <c r="H857" s="19">
        <f t="shared" si="132"/>
        <v>702</v>
      </c>
      <c r="K857" s="19">
        <f t="shared" si="131"/>
        <v>702</v>
      </c>
      <c r="L857" s="31" t="s">
        <v>5</v>
      </c>
      <c r="M857" s="19">
        <f t="shared" si="129"/>
        <v>73</v>
      </c>
      <c r="N857" s="31" t="s">
        <v>4</v>
      </c>
      <c r="O857" s="19">
        <f t="shared" si="130"/>
        <v>686</v>
      </c>
      <c r="P857" s="162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</row>
    <row r="858" spans="2:150" ht="26.25" customHeight="1" x14ac:dyDescent="0.2">
      <c r="B858" s="585"/>
      <c r="C858" s="585"/>
      <c r="D858" s="585"/>
      <c r="E858" s="193" t="s">
        <v>102</v>
      </c>
      <c r="F858" s="104" t="s">
        <v>235</v>
      </c>
      <c r="G858" s="197">
        <f t="shared" si="128"/>
        <v>0</v>
      </c>
      <c r="H858" s="19">
        <f t="shared" si="132"/>
        <v>703</v>
      </c>
      <c r="K858" s="19">
        <f t="shared" si="131"/>
        <v>703</v>
      </c>
      <c r="L858" s="31" t="s">
        <v>5</v>
      </c>
      <c r="M858" s="19">
        <f t="shared" si="129"/>
        <v>74</v>
      </c>
      <c r="N858" s="31" t="s">
        <v>4</v>
      </c>
      <c r="O858" s="19">
        <f t="shared" si="130"/>
        <v>687</v>
      </c>
      <c r="P858" s="162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</row>
    <row r="859" spans="2:150" ht="26.25" customHeight="1" x14ac:dyDescent="0.2">
      <c r="B859" s="585"/>
      <c r="C859" s="585"/>
      <c r="D859" s="585"/>
      <c r="E859" s="193" t="s">
        <v>103</v>
      </c>
      <c r="F859" s="104" t="s">
        <v>235</v>
      </c>
      <c r="G859" s="197">
        <f t="shared" si="128"/>
        <v>0</v>
      </c>
      <c r="H859" s="19">
        <f t="shared" si="132"/>
        <v>704</v>
      </c>
      <c r="K859" s="19">
        <f t="shared" si="131"/>
        <v>704</v>
      </c>
      <c r="L859" s="31" t="s">
        <v>5</v>
      </c>
      <c r="M859" s="19">
        <f t="shared" si="129"/>
        <v>75</v>
      </c>
      <c r="N859" s="31" t="s">
        <v>4</v>
      </c>
      <c r="O859" s="19">
        <f t="shared" si="130"/>
        <v>688</v>
      </c>
      <c r="P859" s="162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  <c r="EI859" s="15"/>
      <c r="EJ859" s="15"/>
      <c r="EK859" s="15"/>
      <c r="EL859" s="15"/>
      <c r="EM859" s="15"/>
      <c r="EN859" s="15"/>
      <c r="EO859" s="15"/>
      <c r="EP859" s="15"/>
      <c r="EQ859" s="15"/>
      <c r="ER859" s="15"/>
      <c r="ES859" s="15"/>
      <c r="ET859" s="15"/>
    </row>
    <row r="860" spans="2:150" ht="26.25" customHeight="1" x14ac:dyDescent="0.2">
      <c r="B860" s="585"/>
      <c r="C860" s="585"/>
      <c r="D860" s="585"/>
      <c r="E860" s="193" t="s">
        <v>104</v>
      </c>
      <c r="F860" s="104" t="s">
        <v>235</v>
      </c>
      <c r="G860" s="197">
        <f t="shared" si="128"/>
        <v>0</v>
      </c>
      <c r="H860" s="19">
        <f t="shared" si="132"/>
        <v>705</v>
      </c>
      <c r="K860" s="19">
        <f t="shared" si="131"/>
        <v>705</v>
      </c>
      <c r="L860" s="31" t="s">
        <v>5</v>
      </c>
      <c r="M860" s="19">
        <f t="shared" si="129"/>
        <v>76</v>
      </c>
      <c r="N860" s="31" t="s">
        <v>4</v>
      </c>
      <c r="O860" s="19">
        <f t="shared" si="130"/>
        <v>689</v>
      </c>
      <c r="P860" s="162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</row>
    <row r="861" spans="2:150" ht="26.25" customHeight="1" x14ac:dyDescent="0.2">
      <c r="B861" s="585"/>
      <c r="C861" s="585"/>
      <c r="D861" s="585"/>
      <c r="E861" s="193" t="s">
        <v>105</v>
      </c>
      <c r="F861" s="104" t="s">
        <v>235</v>
      </c>
      <c r="G861" s="197">
        <f t="shared" si="128"/>
        <v>0</v>
      </c>
      <c r="H861" s="19">
        <f t="shared" si="132"/>
        <v>706</v>
      </c>
      <c r="K861" s="19">
        <f t="shared" si="131"/>
        <v>706</v>
      </c>
      <c r="L861" s="31" t="s">
        <v>5</v>
      </c>
      <c r="M861" s="19">
        <f t="shared" si="129"/>
        <v>77</v>
      </c>
      <c r="N861" s="31" t="s">
        <v>4</v>
      </c>
      <c r="O861" s="19">
        <f t="shared" si="130"/>
        <v>690</v>
      </c>
      <c r="P861" s="162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  <c r="EI861" s="15"/>
      <c r="EJ861" s="15"/>
      <c r="EK861" s="15"/>
      <c r="EL861" s="15"/>
      <c r="EM861" s="15"/>
      <c r="EN861" s="15"/>
      <c r="EO861" s="15"/>
      <c r="EP861" s="15"/>
      <c r="EQ861" s="15"/>
      <c r="ER861" s="15"/>
      <c r="ES861" s="15"/>
      <c r="ET861" s="15"/>
    </row>
    <row r="862" spans="2:150" ht="26.25" customHeight="1" x14ac:dyDescent="0.2">
      <c r="B862" s="585"/>
      <c r="C862" s="585"/>
      <c r="D862" s="585"/>
      <c r="E862" s="193" t="s">
        <v>106</v>
      </c>
      <c r="F862" s="104" t="s">
        <v>235</v>
      </c>
      <c r="G862" s="197">
        <f t="shared" si="128"/>
        <v>0</v>
      </c>
      <c r="H862" s="19">
        <f t="shared" si="132"/>
        <v>707</v>
      </c>
      <c r="K862" s="19">
        <f t="shared" si="131"/>
        <v>707</v>
      </c>
      <c r="L862" s="31" t="s">
        <v>5</v>
      </c>
      <c r="M862" s="19">
        <f t="shared" si="129"/>
        <v>78</v>
      </c>
      <c r="N862" s="31" t="s">
        <v>4</v>
      </c>
      <c r="O862" s="19">
        <f t="shared" si="130"/>
        <v>691</v>
      </c>
      <c r="P862" s="162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  <c r="EI862" s="15"/>
      <c r="EJ862" s="15"/>
      <c r="EK862" s="15"/>
      <c r="EL862" s="15"/>
      <c r="EM862" s="15"/>
      <c r="EN862" s="15"/>
      <c r="EO862" s="15"/>
      <c r="EP862" s="15"/>
      <c r="EQ862" s="15"/>
      <c r="ER862" s="15"/>
      <c r="ES862" s="15"/>
      <c r="ET862" s="15"/>
    </row>
    <row r="863" spans="2:150" ht="26.25" customHeight="1" x14ac:dyDescent="0.2">
      <c r="B863" s="585"/>
      <c r="C863" s="585"/>
      <c r="D863" s="585"/>
      <c r="E863" s="193" t="s">
        <v>107</v>
      </c>
      <c r="F863" s="104" t="s">
        <v>235</v>
      </c>
      <c r="G863" s="197">
        <f t="shared" si="128"/>
        <v>0</v>
      </c>
      <c r="H863" s="19">
        <f t="shared" si="132"/>
        <v>708</v>
      </c>
      <c r="K863" s="19">
        <f t="shared" si="131"/>
        <v>708</v>
      </c>
      <c r="L863" s="31" t="s">
        <v>5</v>
      </c>
      <c r="M863" s="19">
        <f t="shared" si="129"/>
        <v>79</v>
      </c>
      <c r="N863" s="31" t="s">
        <v>4</v>
      </c>
      <c r="O863" s="19">
        <f t="shared" si="130"/>
        <v>692</v>
      </c>
      <c r="P863" s="162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  <c r="EI863" s="15"/>
      <c r="EJ863" s="15"/>
      <c r="EK863" s="15"/>
      <c r="EL863" s="15"/>
      <c r="EM863" s="15"/>
      <c r="EN863" s="15"/>
      <c r="EO863" s="15"/>
      <c r="EP863" s="15"/>
      <c r="EQ863" s="15"/>
      <c r="ER863" s="15"/>
      <c r="ES863" s="15"/>
      <c r="ET863" s="15"/>
    </row>
    <row r="864" spans="2:150" ht="26.25" customHeight="1" x14ac:dyDescent="0.2">
      <c r="B864" s="585"/>
      <c r="C864" s="585"/>
      <c r="D864" s="585"/>
      <c r="E864" s="193" t="s">
        <v>108</v>
      </c>
      <c r="F864" s="104" t="s">
        <v>235</v>
      </c>
      <c r="G864" s="197">
        <f t="shared" si="128"/>
        <v>0</v>
      </c>
      <c r="H864" s="19">
        <f t="shared" si="132"/>
        <v>709</v>
      </c>
      <c r="K864" s="19">
        <f t="shared" si="131"/>
        <v>709</v>
      </c>
      <c r="L864" s="31" t="s">
        <v>5</v>
      </c>
      <c r="M864" s="19">
        <f t="shared" si="129"/>
        <v>80</v>
      </c>
      <c r="N864" s="31" t="s">
        <v>4</v>
      </c>
      <c r="O864" s="19">
        <f t="shared" si="130"/>
        <v>693</v>
      </c>
      <c r="P864" s="162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</row>
    <row r="865" spans="1:150" ht="26.25" customHeight="1" x14ac:dyDescent="0.2">
      <c r="B865" s="585"/>
      <c r="C865" s="585"/>
      <c r="D865" s="585"/>
      <c r="E865" s="193" t="s">
        <v>109</v>
      </c>
      <c r="F865" s="104" t="s">
        <v>235</v>
      </c>
      <c r="G865" s="197">
        <f t="shared" si="128"/>
        <v>0</v>
      </c>
      <c r="H865" s="19">
        <f t="shared" si="132"/>
        <v>710</v>
      </c>
      <c r="K865" s="19">
        <f t="shared" si="131"/>
        <v>710</v>
      </c>
      <c r="L865" s="31" t="s">
        <v>5</v>
      </c>
      <c r="M865" s="19">
        <f t="shared" si="129"/>
        <v>81</v>
      </c>
      <c r="N865" s="31" t="s">
        <v>4</v>
      </c>
      <c r="O865" s="19">
        <f t="shared" si="130"/>
        <v>694</v>
      </c>
      <c r="P865" s="162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  <c r="EI865" s="15"/>
      <c r="EJ865" s="15"/>
      <c r="EK865" s="15"/>
      <c r="EL865" s="15"/>
      <c r="EM865" s="15"/>
      <c r="EN865" s="15"/>
      <c r="EO865" s="15"/>
      <c r="EP865" s="15"/>
      <c r="EQ865" s="15"/>
      <c r="ER865" s="15"/>
      <c r="ES865" s="15"/>
      <c r="ET865" s="15"/>
    </row>
    <row r="866" spans="1:150" ht="26.25" customHeight="1" x14ac:dyDescent="0.2">
      <c r="B866" s="585"/>
      <c r="C866" s="585"/>
      <c r="D866" s="585"/>
      <c r="E866" s="193" t="s">
        <v>110</v>
      </c>
      <c r="F866" s="104" t="s">
        <v>235</v>
      </c>
      <c r="G866" s="197">
        <f t="shared" si="128"/>
        <v>0</v>
      </c>
      <c r="H866" s="19">
        <f t="shared" si="132"/>
        <v>711</v>
      </c>
      <c r="K866" s="19">
        <f t="shared" si="131"/>
        <v>711</v>
      </c>
      <c r="L866" s="31" t="s">
        <v>5</v>
      </c>
      <c r="M866" s="19">
        <f t="shared" si="129"/>
        <v>82</v>
      </c>
      <c r="N866" s="31" t="s">
        <v>4</v>
      </c>
      <c r="O866" s="19">
        <f t="shared" si="130"/>
        <v>695</v>
      </c>
      <c r="P866" s="162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  <c r="EI866" s="15"/>
      <c r="EJ866" s="15"/>
      <c r="EK866" s="15"/>
      <c r="EL866" s="15"/>
      <c r="EM866" s="15"/>
      <c r="EN866" s="15"/>
      <c r="EO866" s="15"/>
      <c r="EP866" s="15"/>
      <c r="EQ866" s="15"/>
      <c r="ER866" s="15"/>
      <c r="ES866" s="15"/>
      <c r="ET866" s="15"/>
    </row>
    <row r="867" spans="1:150" ht="26.25" customHeight="1" x14ac:dyDescent="0.2">
      <c r="B867" s="585"/>
      <c r="C867" s="585"/>
      <c r="D867" s="585"/>
      <c r="E867" s="193" t="s">
        <v>111</v>
      </c>
      <c r="F867" s="104" t="s">
        <v>235</v>
      </c>
      <c r="G867" s="197">
        <f t="shared" si="128"/>
        <v>0</v>
      </c>
      <c r="H867" s="19">
        <f t="shared" si="132"/>
        <v>712</v>
      </c>
      <c r="K867" s="19">
        <f t="shared" si="131"/>
        <v>712</v>
      </c>
      <c r="L867" s="31" t="s">
        <v>5</v>
      </c>
      <c r="M867" s="19">
        <f t="shared" si="129"/>
        <v>83</v>
      </c>
      <c r="N867" s="31" t="s">
        <v>4</v>
      </c>
      <c r="O867" s="19">
        <f t="shared" si="130"/>
        <v>696</v>
      </c>
      <c r="P867" s="162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  <c r="EI867" s="15"/>
      <c r="EJ867" s="15"/>
      <c r="EK867" s="15"/>
      <c r="EL867" s="15"/>
      <c r="EM867" s="15"/>
      <c r="EN867" s="15"/>
      <c r="EO867" s="15"/>
      <c r="EP867" s="15"/>
      <c r="EQ867" s="15"/>
      <c r="ER867" s="15"/>
      <c r="ES867" s="15"/>
      <c r="ET867" s="15"/>
    </row>
    <row r="868" spans="1:150" ht="26.25" customHeight="1" x14ac:dyDescent="0.2">
      <c r="B868" s="585"/>
      <c r="C868" s="585"/>
      <c r="D868" s="585"/>
      <c r="E868" s="193" t="s">
        <v>112</v>
      </c>
      <c r="F868" s="104" t="s">
        <v>235</v>
      </c>
      <c r="G868" s="197">
        <f t="shared" si="128"/>
        <v>0</v>
      </c>
      <c r="H868" s="19">
        <f t="shared" si="132"/>
        <v>713</v>
      </c>
      <c r="K868" s="19">
        <f t="shared" si="131"/>
        <v>713</v>
      </c>
      <c r="L868" s="31" t="s">
        <v>5</v>
      </c>
      <c r="M868" s="19">
        <f t="shared" si="129"/>
        <v>84</v>
      </c>
      <c r="N868" s="31" t="s">
        <v>4</v>
      </c>
      <c r="O868" s="19">
        <f t="shared" si="130"/>
        <v>697</v>
      </c>
      <c r="P868" s="162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  <c r="EN868" s="15"/>
      <c r="EO868" s="15"/>
      <c r="EP868" s="15"/>
      <c r="EQ868" s="15"/>
      <c r="ER868" s="15"/>
      <c r="ES868" s="15"/>
      <c r="ET868" s="15"/>
    </row>
    <row r="869" spans="1:150" ht="26.25" customHeight="1" x14ac:dyDescent="0.2">
      <c r="B869" s="585"/>
      <c r="C869" s="585"/>
      <c r="D869" s="585"/>
      <c r="E869" s="200" t="s">
        <v>113</v>
      </c>
      <c r="F869" s="104" t="s">
        <v>235</v>
      </c>
      <c r="G869" s="197">
        <f t="shared" si="128"/>
        <v>0</v>
      </c>
      <c r="H869" s="19">
        <f t="shared" si="132"/>
        <v>714</v>
      </c>
      <c r="K869" s="19">
        <f t="shared" si="131"/>
        <v>714</v>
      </c>
      <c r="L869" s="31" t="s">
        <v>5</v>
      </c>
      <c r="M869" s="19">
        <f t="shared" si="129"/>
        <v>85</v>
      </c>
      <c r="N869" s="31" t="s">
        <v>4</v>
      </c>
      <c r="O869" s="19">
        <f t="shared" si="130"/>
        <v>698</v>
      </c>
      <c r="P869" s="162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  <c r="EI869" s="15"/>
      <c r="EJ869" s="15"/>
      <c r="EK869" s="15"/>
      <c r="EL869" s="15"/>
      <c r="EM869" s="15"/>
      <c r="EN869" s="15"/>
      <c r="EO869" s="15"/>
      <c r="EP869" s="15"/>
      <c r="EQ869" s="15"/>
      <c r="ER869" s="15"/>
      <c r="ES869" s="15"/>
      <c r="ET869" s="15"/>
    </row>
    <row r="870" spans="1:150" ht="26.25" customHeight="1" x14ac:dyDescent="0.2">
      <c r="B870" s="585"/>
      <c r="C870" s="585"/>
      <c r="D870" s="585"/>
      <c r="E870" s="193" t="s">
        <v>29</v>
      </c>
      <c r="F870" s="104" t="s">
        <v>235</v>
      </c>
      <c r="G870" s="197">
        <f>SUM(G854:G869)</f>
        <v>0</v>
      </c>
      <c r="H870" s="19">
        <f>H869+1</f>
        <v>715</v>
      </c>
      <c r="K870" s="19">
        <f t="shared" si="131"/>
        <v>715</v>
      </c>
      <c r="L870" s="31" t="s">
        <v>5</v>
      </c>
      <c r="M870" s="11" t="s">
        <v>75</v>
      </c>
      <c r="N870" s="19">
        <f>H854</f>
        <v>699</v>
      </c>
      <c r="O870" s="17" t="s">
        <v>76</v>
      </c>
      <c r="P870" s="19">
        <f>H869</f>
        <v>714</v>
      </c>
      <c r="Q870" s="63" t="s">
        <v>77</v>
      </c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  <c r="EN870" s="15"/>
      <c r="EO870" s="15"/>
      <c r="EP870" s="15"/>
      <c r="EQ870" s="15"/>
      <c r="ER870" s="15"/>
      <c r="ES870" s="15"/>
      <c r="ET870" s="15"/>
    </row>
    <row r="871" spans="1:150" ht="26.25" customHeight="1" x14ac:dyDescent="0.2">
      <c r="B871" s="585"/>
      <c r="C871" s="585"/>
      <c r="D871" s="585" t="s">
        <v>127</v>
      </c>
      <c r="E871" s="585"/>
      <c r="F871" s="104" t="s">
        <v>93</v>
      </c>
      <c r="G871" s="197">
        <f>IF(G131=0,0,G54*G870/(G131*12))</f>
        <v>0</v>
      </c>
      <c r="H871" s="19">
        <f>H870+1</f>
        <v>716</v>
      </c>
      <c r="K871" s="19">
        <f>H871</f>
        <v>716</v>
      </c>
      <c r="L871" s="31" t="s">
        <v>5</v>
      </c>
      <c r="M871" s="19">
        <f>H54</f>
        <v>21</v>
      </c>
      <c r="N871" s="31" t="s">
        <v>4</v>
      </c>
      <c r="O871" s="19">
        <f>H870</f>
        <v>715</v>
      </c>
      <c r="P871" s="31" t="s">
        <v>89</v>
      </c>
      <c r="Q871" s="19">
        <f>H131</f>
        <v>86</v>
      </c>
      <c r="R871" s="31" t="s">
        <v>4</v>
      </c>
      <c r="S871" s="31">
        <v>12</v>
      </c>
      <c r="T871" s="63" t="s">
        <v>77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  <c r="EN871" s="15"/>
      <c r="EO871" s="15"/>
      <c r="EP871" s="15"/>
      <c r="EQ871" s="15"/>
      <c r="ER871" s="15"/>
      <c r="ES871" s="15"/>
      <c r="ET871" s="15"/>
    </row>
    <row r="872" spans="1:150" ht="26.25" customHeight="1" x14ac:dyDescent="0.2">
      <c r="A872" s="88"/>
      <c r="B872" s="31"/>
      <c r="C872" s="31"/>
      <c r="D872" s="31"/>
      <c r="E872" s="31"/>
      <c r="F872" s="31"/>
      <c r="G872" s="203"/>
      <c r="H872" s="31"/>
      <c r="I872" s="31"/>
      <c r="J872" s="88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  <c r="EN872" s="15"/>
      <c r="EO872" s="15"/>
      <c r="EP872" s="15"/>
      <c r="EQ872" s="15"/>
      <c r="ER872" s="15"/>
      <c r="ES872" s="15"/>
      <c r="ET872" s="15"/>
    </row>
    <row r="873" spans="1:150" ht="26.25" customHeight="1" x14ac:dyDescent="0.2">
      <c r="B873" s="585" t="s">
        <v>356</v>
      </c>
      <c r="C873" s="585" t="s">
        <v>173</v>
      </c>
      <c r="D873" s="585" t="s">
        <v>359</v>
      </c>
      <c r="E873" s="193" t="s">
        <v>54</v>
      </c>
      <c r="F873" s="104" t="s">
        <v>235</v>
      </c>
      <c r="G873" s="197">
        <f t="shared" ref="G873:G888" si="133">G837*G209</f>
        <v>0</v>
      </c>
      <c r="H873" s="19">
        <f>H871+1</f>
        <v>717</v>
      </c>
      <c r="K873" s="19">
        <f t="shared" ref="K873:K889" si="134">H873</f>
        <v>717</v>
      </c>
      <c r="L873" s="31" t="s">
        <v>5</v>
      </c>
      <c r="M873" s="19">
        <f t="shared" ref="M873:M888" si="135">H209</f>
        <v>158</v>
      </c>
      <c r="N873" s="31" t="s">
        <v>4</v>
      </c>
      <c r="O873" s="19">
        <f t="shared" ref="O873:O888" si="136">H837</f>
        <v>683</v>
      </c>
      <c r="P873" s="162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  <c r="EN873" s="15"/>
      <c r="EO873" s="15"/>
      <c r="EP873" s="15"/>
      <c r="EQ873" s="15"/>
      <c r="ER873" s="15"/>
      <c r="ES873" s="15"/>
      <c r="ET873" s="15"/>
    </row>
    <row r="874" spans="1:150" ht="26.25" customHeight="1" x14ac:dyDescent="0.2">
      <c r="B874" s="585"/>
      <c r="C874" s="585"/>
      <c r="D874" s="585"/>
      <c r="E874" s="193" t="s">
        <v>99</v>
      </c>
      <c r="F874" s="104" t="s">
        <v>235</v>
      </c>
      <c r="G874" s="197">
        <f t="shared" si="133"/>
        <v>0</v>
      </c>
      <c r="H874" s="19">
        <f>H873+1</f>
        <v>718</v>
      </c>
      <c r="K874" s="19">
        <f t="shared" si="134"/>
        <v>718</v>
      </c>
      <c r="L874" s="31" t="s">
        <v>5</v>
      </c>
      <c r="M874" s="19">
        <f t="shared" si="135"/>
        <v>159</v>
      </c>
      <c r="N874" s="31" t="s">
        <v>4</v>
      </c>
      <c r="O874" s="19">
        <f t="shared" si="136"/>
        <v>684</v>
      </c>
      <c r="P874" s="162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  <c r="EN874" s="15"/>
      <c r="EO874" s="15"/>
      <c r="EP874" s="15"/>
      <c r="EQ874" s="15"/>
      <c r="ER874" s="15"/>
      <c r="ES874" s="15"/>
      <c r="ET874" s="15"/>
    </row>
    <row r="875" spans="1:150" ht="26.25" customHeight="1" x14ac:dyDescent="0.2">
      <c r="B875" s="585"/>
      <c r="C875" s="585"/>
      <c r="D875" s="585"/>
      <c r="E875" s="193" t="s">
        <v>100</v>
      </c>
      <c r="F875" s="104" t="s">
        <v>235</v>
      </c>
      <c r="G875" s="197">
        <f t="shared" si="133"/>
        <v>0</v>
      </c>
      <c r="H875" s="19">
        <f t="shared" ref="H875:H888" si="137">H874+1</f>
        <v>719</v>
      </c>
      <c r="K875" s="19">
        <f t="shared" si="134"/>
        <v>719</v>
      </c>
      <c r="L875" s="31" t="s">
        <v>5</v>
      </c>
      <c r="M875" s="19">
        <f t="shared" si="135"/>
        <v>160</v>
      </c>
      <c r="N875" s="31" t="s">
        <v>4</v>
      </c>
      <c r="O875" s="19">
        <f t="shared" si="136"/>
        <v>685</v>
      </c>
      <c r="P875" s="162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  <c r="EN875" s="15"/>
      <c r="EO875" s="15"/>
      <c r="EP875" s="15"/>
      <c r="EQ875" s="15"/>
      <c r="ER875" s="15"/>
      <c r="ES875" s="15"/>
      <c r="ET875" s="15"/>
    </row>
    <row r="876" spans="1:150" ht="26.25" customHeight="1" x14ac:dyDescent="0.2">
      <c r="B876" s="585"/>
      <c r="C876" s="585"/>
      <c r="D876" s="585"/>
      <c r="E876" s="193" t="s">
        <v>101</v>
      </c>
      <c r="F876" s="104" t="s">
        <v>235</v>
      </c>
      <c r="G876" s="197">
        <f t="shared" si="133"/>
        <v>0</v>
      </c>
      <c r="H876" s="19">
        <f t="shared" si="137"/>
        <v>720</v>
      </c>
      <c r="K876" s="19">
        <f t="shared" si="134"/>
        <v>720</v>
      </c>
      <c r="L876" s="31" t="s">
        <v>5</v>
      </c>
      <c r="M876" s="19">
        <f t="shared" si="135"/>
        <v>161</v>
      </c>
      <c r="N876" s="31" t="s">
        <v>4</v>
      </c>
      <c r="O876" s="19">
        <f t="shared" si="136"/>
        <v>686</v>
      </c>
      <c r="P876" s="162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  <c r="EN876" s="15"/>
      <c r="EO876" s="15"/>
      <c r="EP876" s="15"/>
      <c r="EQ876" s="15"/>
      <c r="ER876" s="15"/>
      <c r="ES876" s="15"/>
      <c r="ET876" s="15"/>
    </row>
    <row r="877" spans="1:150" ht="26.25" customHeight="1" x14ac:dyDescent="0.2">
      <c r="B877" s="585"/>
      <c r="C877" s="585"/>
      <c r="D877" s="585"/>
      <c r="E877" s="193" t="s">
        <v>102</v>
      </c>
      <c r="F877" s="104" t="s">
        <v>235</v>
      </c>
      <c r="G877" s="197">
        <f t="shared" si="133"/>
        <v>0</v>
      </c>
      <c r="H877" s="19">
        <f t="shared" si="137"/>
        <v>721</v>
      </c>
      <c r="K877" s="19">
        <f t="shared" si="134"/>
        <v>721</v>
      </c>
      <c r="L877" s="31" t="s">
        <v>5</v>
      </c>
      <c r="M877" s="19">
        <f t="shared" si="135"/>
        <v>162</v>
      </c>
      <c r="N877" s="31" t="s">
        <v>4</v>
      </c>
      <c r="O877" s="19">
        <f t="shared" si="136"/>
        <v>687</v>
      </c>
      <c r="P877" s="162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  <c r="EN877" s="15"/>
      <c r="EO877" s="15"/>
      <c r="EP877" s="15"/>
      <c r="EQ877" s="15"/>
      <c r="ER877" s="15"/>
      <c r="ES877" s="15"/>
      <c r="ET877" s="15"/>
    </row>
    <row r="878" spans="1:150" ht="26.25" customHeight="1" x14ac:dyDescent="0.2">
      <c r="B878" s="585"/>
      <c r="C878" s="585"/>
      <c r="D878" s="585"/>
      <c r="E878" s="193" t="s">
        <v>103</v>
      </c>
      <c r="F878" s="104" t="s">
        <v>235</v>
      </c>
      <c r="G878" s="197">
        <f t="shared" si="133"/>
        <v>0</v>
      </c>
      <c r="H878" s="19">
        <f t="shared" si="137"/>
        <v>722</v>
      </c>
      <c r="K878" s="19">
        <f t="shared" si="134"/>
        <v>722</v>
      </c>
      <c r="L878" s="31" t="s">
        <v>5</v>
      </c>
      <c r="M878" s="19">
        <f t="shared" si="135"/>
        <v>163</v>
      </c>
      <c r="N878" s="31" t="s">
        <v>4</v>
      </c>
      <c r="O878" s="19">
        <f t="shared" si="136"/>
        <v>688</v>
      </c>
      <c r="P878" s="162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</row>
    <row r="879" spans="1:150" ht="26.25" customHeight="1" x14ac:dyDescent="0.2">
      <c r="B879" s="585"/>
      <c r="C879" s="585"/>
      <c r="D879" s="585"/>
      <c r="E879" s="193" t="s">
        <v>104</v>
      </c>
      <c r="F879" s="104" t="s">
        <v>235</v>
      </c>
      <c r="G879" s="197">
        <f t="shared" si="133"/>
        <v>0</v>
      </c>
      <c r="H879" s="19">
        <f t="shared" si="137"/>
        <v>723</v>
      </c>
      <c r="K879" s="19">
        <f t="shared" si="134"/>
        <v>723</v>
      </c>
      <c r="L879" s="31" t="s">
        <v>5</v>
      </c>
      <c r="M879" s="19">
        <f t="shared" si="135"/>
        <v>164</v>
      </c>
      <c r="N879" s="31" t="s">
        <v>4</v>
      </c>
      <c r="O879" s="19">
        <f t="shared" si="136"/>
        <v>689</v>
      </c>
      <c r="P879" s="162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</row>
    <row r="880" spans="1:150" ht="26.25" customHeight="1" x14ac:dyDescent="0.2">
      <c r="B880" s="585"/>
      <c r="C880" s="585"/>
      <c r="D880" s="585"/>
      <c r="E880" s="193" t="s">
        <v>105</v>
      </c>
      <c r="F880" s="104" t="s">
        <v>235</v>
      </c>
      <c r="G880" s="197">
        <f t="shared" si="133"/>
        <v>0</v>
      </c>
      <c r="H880" s="19">
        <f t="shared" si="137"/>
        <v>724</v>
      </c>
      <c r="K880" s="19">
        <f t="shared" si="134"/>
        <v>724</v>
      </c>
      <c r="L880" s="31" t="s">
        <v>5</v>
      </c>
      <c r="M880" s="19">
        <f t="shared" si="135"/>
        <v>165</v>
      </c>
      <c r="N880" s="31" t="s">
        <v>4</v>
      </c>
      <c r="O880" s="19">
        <f t="shared" si="136"/>
        <v>690</v>
      </c>
      <c r="P880" s="162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</row>
    <row r="881" spans="2:150" ht="26.25" customHeight="1" x14ac:dyDescent="0.2">
      <c r="B881" s="585"/>
      <c r="C881" s="585"/>
      <c r="D881" s="585"/>
      <c r="E881" s="193" t="s">
        <v>106</v>
      </c>
      <c r="F881" s="104" t="s">
        <v>235</v>
      </c>
      <c r="G881" s="197">
        <f t="shared" si="133"/>
        <v>0</v>
      </c>
      <c r="H881" s="19">
        <f t="shared" si="137"/>
        <v>725</v>
      </c>
      <c r="K881" s="19">
        <f t="shared" si="134"/>
        <v>725</v>
      </c>
      <c r="L881" s="31" t="s">
        <v>5</v>
      </c>
      <c r="M881" s="19">
        <f t="shared" si="135"/>
        <v>166</v>
      </c>
      <c r="N881" s="31" t="s">
        <v>4</v>
      </c>
      <c r="O881" s="19">
        <f t="shared" si="136"/>
        <v>691</v>
      </c>
      <c r="P881" s="162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  <c r="EN881" s="15"/>
      <c r="EO881" s="15"/>
      <c r="EP881" s="15"/>
      <c r="EQ881" s="15"/>
      <c r="ER881" s="15"/>
      <c r="ES881" s="15"/>
      <c r="ET881" s="15"/>
    </row>
    <row r="882" spans="2:150" ht="26.25" customHeight="1" x14ac:dyDescent="0.2">
      <c r="B882" s="585"/>
      <c r="C882" s="585"/>
      <c r="D882" s="585"/>
      <c r="E882" s="193" t="s">
        <v>107</v>
      </c>
      <c r="F882" s="104" t="s">
        <v>235</v>
      </c>
      <c r="G882" s="197">
        <f t="shared" si="133"/>
        <v>0</v>
      </c>
      <c r="H882" s="19">
        <f t="shared" si="137"/>
        <v>726</v>
      </c>
      <c r="K882" s="19">
        <f t="shared" si="134"/>
        <v>726</v>
      </c>
      <c r="L882" s="31" t="s">
        <v>5</v>
      </c>
      <c r="M882" s="19">
        <f t="shared" si="135"/>
        <v>167</v>
      </c>
      <c r="N882" s="31" t="s">
        <v>4</v>
      </c>
      <c r="O882" s="19">
        <f t="shared" si="136"/>
        <v>692</v>
      </c>
      <c r="P882" s="162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</row>
    <row r="883" spans="2:150" ht="26.25" customHeight="1" x14ac:dyDescent="0.2">
      <c r="B883" s="585"/>
      <c r="C883" s="585"/>
      <c r="D883" s="585"/>
      <c r="E883" s="193" t="s">
        <v>108</v>
      </c>
      <c r="F883" s="104" t="s">
        <v>235</v>
      </c>
      <c r="G883" s="197">
        <f t="shared" si="133"/>
        <v>0</v>
      </c>
      <c r="H883" s="19">
        <f t="shared" si="137"/>
        <v>727</v>
      </c>
      <c r="K883" s="19">
        <f t="shared" si="134"/>
        <v>727</v>
      </c>
      <c r="L883" s="31" t="s">
        <v>5</v>
      </c>
      <c r="M883" s="19">
        <f t="shared" si="135"/>
        <v>168</v>
      </c>
      <c r="N883" s="31" t="s">
        <v>4</v>
      </c>
      <c r="O883" s="19">
        <f t="shared" si="136"/>
        <v>693</v>
      </c>
      <c r="P883" s="162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</row>
    <row r="884" spans="2:150" ht="26.25" customHeight="1" x14ac:dyDescent="0.2">
      <c r="B884" s="585"/>
      <c r="C884" s="585"/>
      <c r="D884" s="585"/>
      <c r="E884" s="193" t="s">
        <v>109</v>
      </c>
      <c r="F884" s="104" t="s">
        <v>235</v>
      </c>
      <c r="G884" s="197">
        <f t="shared" si="133"/>
        <v>0</v>
      </c>
      <c r="H884" s="19">
        <f t="shared" si="137"/>
        <v>728</v>
      </c>
      <c r="K884" s="19">
        <f t="shared" si="134"/>
        <v>728</v>
      </c>
      <c r="L884" s="31" t="s">
        <v>5</v>
      </c>
      <c r="M884" s="19">
        <f t="shared" si="135"/>
        <v>169</v>
      </c>
      <c r="N884" s="31" t="s">
        <v>4</v>
      </c>
      <c r="O884" s="19">
        <f t="shared" si="136"/>
        <v>694</v>
      </c>
      <c r="P884" s="162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  <c r="EN884" s="15"/>
      <c r="EO884" s="15"/>
      <c r="EP884" s="15"/>
      <c r="EQ884" s="15"/>
      <c r="ER884" s="15"/>
      <c r="ES884" s="15"/>
      <c r="ET884" s="15"/>
    </row>
    <row r="885" spans="2:150" ht="26.25" customHeight="1" x14ac:dyDescent="0.2">
      <c r="B885" s="585"/>
      <c r="C885" s="585"/>
      <c r="D885" s="585"/>
      <c r="E885" s="193" t="s">
        <v>110</v>
      </c>
      <c r="F885" s="104" t="s">
        <v>235</v>
      </c>
      <c r="G885" s="197">
        <f t="shared" si="133"/>
        <v>0</v>
      </c>
      <c r="H885" s="19">
        <f t="shared" si="137"/>
        <v>729</v>
      </c>
      <c r="K885" s="19">
        <f t="shared" si="134"/>
        <v>729</v>
      </c>
      <c r="L885" s="31" t="s">
        <v>5</v>
      </c>
      <c r="M885" s="19">
        <f t="shared" si="135"/>
        <v>170</v>
      </c>
      <c r="N885" s="31" t="s">
        <v>4</v>
      </c>
      <c r="O885" s="19">
        <f t="shared" si="136"/>
        <v>695</v>
      </c>
      <c r="P885" s="162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  <c r="EI885" s="15"/>
      <c r="EJ885" s="15"/>
      <c r="EK885" s="15"/>
      <c r="EL885" s="15"/>
      <c r="EM885" s="15"/>
      <c r="EN885" s="15"/>
      <c r="EO885" s="15"/>
      <c r="EP885" s="15"/>
      <c r="EQ885" s="15"/>
      <c r="ER885" s="15"/>
      <c r="ES885" s="15"/>
      <c r="ET885" s="15"/>
    </row>
    <row r="886" spans="2:150" ht="26.25" customHeight="1" x14ac:dyDescent="0.2">
      <c r="B886" s="585"/>
      <c r="C886" s="585"/>
      <c r="D886" s="585"/>
      <c r="E886" s="193" t="s">
        <v>111</v>
      </c>
      <c r="F886" s="104" t="s">
        <v>235</v>
      </c>
      <c r="G886" s="197">
        <f t="shared" si="133"/>
        <v>0</v>
      </c>
      <c r="H886" s="19">
        <f t="shared" si="137"/>
        <v>730</v>
      </c>
      <c r="K886" s="19">
        <f t="shared" si="134"/>
        <v>730</v>
      </c>
      <c r="L886" s="31" t="s">
        <v>5</v>
      </c>
      <c r="M886" s="19">
        <f t="shared" si="135"/>
        <v>171</v>
      </c>
      <c r="N886" s="31" t="s">
        <v>4</v>
      </c>
      <c r="O886" s="19">
        <f t="shared" si="136"/>
        <v>696</v>
      </c>
      <c r="P886" s="162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  <c r="EI886" s="15"/>
      <c r="EJ886" s="15"/>
      <c r="EK886" s="15"/>
      <c r="EL886" s="15"/>
      <c r="EM886" s="15"/>
      <c r="EN886" s="15"/>
      <c r="EO886" s="15"/>
      <c r="EP886" s="15"/>
      <c r="EQ886" s="15"/>
      <c r="ER886" s="15"/>
      <c r="ES886" s="15"/>
      <c r="ET886" s="15"/>
    </row>
    <row r="887" spans="2:150" ht="26.25" customHeight="1" x14ac:dyDescent="0.2">
      <c r="B887" s="585"/>
      <c r="C887" s="585"/>
      <c r="D887" s="585"/>
      <c r="E887" s="193" t="s">
        <v>112</v>
      </c>
      <c r="F887" s="104" t="s">
        <v>235</v>
      </c>
      <c r="G887" s="197">
        <f t="shared" si="133"/>
        <v>0</v>
      </c>
      <c r="H887" s="19">
        <f t="shared" si="137"/>
        <v>731</v>
      </c>
      <c r="K887" s="19">
        <f t="shared" si="134"/>
        <v>731</v>
      </c>
      <c r="L887" s="31" t="s">
        <v>5</v>
      </c>
      <c r="M887" s="19">
        <f t="shared" si="135"/>
        <v>172</v>
      </c>
      <c r="N887" s="31" t="s">
        <v>4</v>
      </c>
      <c r="O887" s="19">
        <f t="shared" si="136"/>
        <v>697</v>
      </c>
      <c r="P887" s="162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  <c r="EI887" s="15"/>
      <c r="EJ887" s="15"/>
      <c r="EK887" s="15"/>
      <c r="EL887" s="15"/>
      <c r="EM887" s="15"/>
      <c r="EN887" s="15"/>
      <c r="EO887" s="15"/>
      <c r="EP887" s="15"/>
      <c r="EQ887" s="15"/>
      <c r="ER887" s="15"/>
      <c r="ES887" s="15"/>
      <c r="ET887" s="15"/>
    </row>
    <row r="888" spans="2:150" ht="26.25" customHeight="1" x14ac:dyDescent="0.2">
      <c r="B888" s="585"/>
      <c r="C888" s="585"/>
      <c r="D888" s="585"/>
      <c r="E888" s="200" t="s">
        <v>113</v>
      </c>
      <c r="F888" s="104" t="s">
        <v>235</v>
      </c>
      <c r="G888" s="197">
        <f t="shared" si="133"/>
        <v>0</v>
      </c>
      <c r="H888" s="19">
        <f t="shared" si="137"/>
        <v>732</v>
      </c>
      <c r="K888" s="19">
        <f t="shared" si="134"/>
        <v>732</v>
      </c>
      <c r="L888" s="31" t="s">
        <v>5</v>
      </c>
      <c r="M888" s="19">
        <f t="shared" si="135"/>
        <v>173</v>
      </c>
      <c r="N888" s="31" t="s">
        <v>4</v>
      </c>
      <c r="O888" s="19">
        <f t="shared" si="136"/>
        <v>698</v>
      </c>
      <c r="P888" s="162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  <c r="EN888" s="15"/>
      <c r="EO888" s="15"/>
      <c r="EP888" s="15"/>
      <c r="EQ888" s="15"/>
      <c r="ER888" s="15"/>
      <c r="ES888" s="15"/>
      <c r="ET888" s="15"/>
    </row>
    <row r="889" spans="2:150" ht="26.25" customHeight="1" x14ac:dyDescent="0.2">
      <c r="B889" s="585"/>
      <c r="C889" s="585"/>
      <c r="D889" s="585"/>
      <c r="E889" s="193" t="s">
        <v>29</v>
      </c>
      <c r="F889" s="104" t="s">
        <v>235</v>
      </c>
      <c r="G889" s="197">
        <f>SUM(G873:G888)</f>
        <v>0</v>
      </c>
      <c r="H889" s="19">
        <f>H888+1</f>
        <v>733</v>
      </c>
      <c r="K889" s="19">
        <f t="shared" si="134"/>
        <v>733</v>
      </c>
      <c r="L889" s="31" t="s">
        <v>5</v>
      </c>
      <c r="M889" s="11" t="s">
        <v>75</v>
      </c>
      <c r="N889" s="19">
        <f>H873</f>
        <v>717</v>
      </c>
      <c r="O889" s="17" t="s">
        <v>76</v>
      </c>
      <c r="P889" s="19">
        <f>H888</f>
        <v>732</v>
      </c>
      <c r="Q889" s="63" t="s">
        <v>77</v>
      </c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</row>
    <row r="890" spans="2:150" ht="26.25" customHeight="1" x14ac:dyDescent="0.2">
      <c r="B890" s="585"/>
      <c r="C890" s="585"/>
      <c r="D890" s="585" t="s">
        <v>127</v>
      </c>
      <c r="E890" s="585"/>
      <c r="F890" s="104" t="s">
        <v>93</v>
      </c>
      <c r="G890" s="197">
        <f>IF(G225=0,0,G59*G889/(G225*12))</f>
        <v>0</v>
      </c>
      <c r="H890" s="19">
        <f>H889+1</f>
        <v>734</v>
      </c>
      <c r="K890" s="19">
        <f>H890</f>
        <v>734</v>
      </c>
      <c r="L890" s="31" t="s">
        <v>5</v>
      </c>
      <c r="M890" s="19">
        <f>H59</f>
        <v>26</v>
      </c>
      <c r="N890" s="31" t="s">
        <v>4</v>
      </c>
      <c r="O890" s="19">
        <f>H889</f>
        <v>733</v>
      </c>
      <c r="P890" s="31" t="s">
        <v>89</v>
      </c>
      <c r="Q890" s="19">
        <f>H225</f>
        <v>174</v>
      </c>
      <c r="R890" s="31" t="s">
        <v>4</v>
      </c>
      <c r="S890" s="31">
        <v>12</v>
      </c>
      <c r="T890" s="63" t="s">
        <v>77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</row>
    <row r="891" spans="2:150" ht="26.25" customHeight="1" x14ac:dyDescent="0.2">
      <c r="B891" s="585"/>
      <c r="C891" s="585" t="s">
        <v>128</v>
      </c>
      <c r="D891" s="585"/>
      <c r="E891" s="585"/>
      <c r="F891" s="104" t="s">
        <v>93</v>
      </c>
      <c r="G891" s="197">
        <f>IF(G396=0,0,(G871*G131+G890*G225)/G396)</f>
        <v>0</v>
      </c>
      <c r="H891" s="19">
        <f>H890+1</f>
        <v>735</v>
      </c>
      <c r="K891" s="19">
        <f>H891</f>
        <v>735</v>
      </c>
      <c r="L891" s="68" t="s">
        <v>90</v>
      </c>
      <c r="M891" s="19">
        <f>H131</f>
        <v>86</v>
      </c>
      <c r="N891" s="31" t="s">
        <v>4</v>
      </c>
      <c r="O891" s="19">
        <f>H871</f>
        <v>716</v>
      </c>
      <c r="P891" s="31" t="s">
        <v>3</v>
      </c>
      <c r="Q891" s="19">
        <f>H225</f>
        <v>174</v>
      </c>
      <c r="R891" s="31" t="s">
        <v>4</v>
      </c>
      <c r="S891" s="19">
        <f>H890</f>
        <v>734</v>
      </c>
      <c r="T891" s="61" t="s">
        <v>92</v>
      </c>
      <c r="U891" s="19">
        <f>H396</f>
        <v>299</v>
      </c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</row>
    <row r="892" spans="2:150" ht="26.25" customHeight="1" x14ac:dyDescent="0.2">
      <c r="B892" s="36"/>
      <c r="C892" s="36"/>
      <c r="D892" s="36"/>
      <c r="E892" s="36"/>
      <c r="F892" s="36"/>
      <c r="G892" s="202"/>
      <c r="H892" s="36"/>
      <c r="I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  <c r="EN892" s="15"/>
      <c r="EO892" s="15"/>
      <c r="EP892" s="15"/>
      <c r="EQ892" s="15"/>
      <c r="ER892" s="15"/>
      <c r="ES892" s="15"/>
      <c r="ET892" s="15"/>
    </row>
    <row r="893" spans="2:150" ht="26.25" customHeight="1" x14ac:dyDescent="0.2">
      <c r="B893" s="585" t="s">
        <v>356</v>
      </c>
      <c r="C893" s="585" t="s">
        <v>15</v>
      </c>
      <c r="D893" s="585" t="s">
        <v>355</v>
      </c>
      <c r="E893" s="193" t="s">
        <v>54</v>
      </c>
      <c r="F893" s="104" t="s">
        <v>283</v>
      </c>
      <c r="G893" s="201">
        <f>12*Coeficientes!F161</f>
        <v>0.12</v>
      </c>
      <c r="H893" s="19">
        <f>H891+1</f>
        <v>736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</row>
    <row r="894" spans="2:150" ht="26.25" customHeight="1" x14ac:dyDescent="0.2">
      <c r="B894" s="585"/>
      <c r="C894" s="585"/>
      <c r="D894" s="585"/>
      <c r="E894" s="193" t="s">
        <v>99</v>
      </c>
      <c r="F894" s="104" t="s">
        <v>283</v>
      </c>
      <c r="G894" s="201">
        <f>12*Coeficientes!F162</f>
        <v>0.10123636363636362</v>
      </c>
      <c r="H894" s="19">
        <f>H893+1</f>
        <v>737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  <c r="EN894" s="15"/>
      <c r="EO894" s="15"/>
      <c r="EP894" s="15"/>
      <c r="EQ894" s="15"/>
      <c r="ER894" s="15"/>
      <c r="ES894" s="15"/>
      <c r="ET894" s="15"/>
    </row>
    <row r="895" spans="2:150" ht="26.25" customHeight="1" x14ac:dyDescent="0.2">
      <c r="B895" s="585"/>
      <c r="C895" s="585"/>
      <c r="D895" s="585"/>
      <c r="E895" s="193" t="s">
        <v>100</v>
      </c>
      <c r="F895" s="104" t="s">
        <v>283</v>
      </c>
      <c r="G895" s="201">
        <f>12*Coeficientes!F163</f>
        <v>8.4349090909090901E-2</v>
      </c>
      <c r="H895" s="19">
        <f t="shared" ref="H895:H908" si="138">H894+1</f>
        <v>738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  <c r="EN895" s="15"/>
      <c r="EO895" s="15"/>
      <c r="EP895" s="15"/>
      <c r="EQ895" s="15"/>
      <c r="ER895" s="15"/>
      <c r="ES895" s="15"/>
      <c r="ET895" s="15"/>
    </row>
    <row r="896" spans="2:150" ht="26.25" customHeight="1" x14ac:dyDescent="0.2">
      <c r="B896" s="585"/>
      <c r="C896" s="585"/>
      <c r="D896" s="585"/>
      <c r="E896" s="193" t="s">
        <v>101</v>
      </c>
      <c r="F896" s="104" t="s">
        <v>283</v>
      </c>
      <c r="G896" s="201">
        <f>12*Coeficientes!F164</f>
        <v>6.9338181818181813E-2</v>
      </c>
      <c r="H896" s="19">
        <f t="shared" si="138"/>
        <v>739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  <c r="EN896" s="15"/>
      <c r="EO896" s="15"/>
      <c r="EP896" s="15"/>
      <c r="EQ896" s="15"/>
      <c r="ER896" s="15"/>
      <c r="ES896" s="15"/>
      <c r="ET896" s="15"/>
    </row>
    <row r="897" spans="2:150" ht="26.25" customHeight="1" x14ac:dyDescent="0.2">
      <c r="B897" s="585"/>
      <c r="C897" s="585"/>
      <c r="D897" s="585"/>
      <c r="E897" s="193" t="s">
        <v>102</v>
      </c>
      <c r="F897" s="104" t="s">
        <v>283</v>
      </c>
      <c r="G897" s="201">
        <f>12*Coeficientes!F165</f>
        <v>5.6203636363636372E-2</v>
      </c>
      <c r="H897" s="19">
        <f t="shared" si="138"/>
        <v>740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  <c r="EN897" s="15"/>
      <c r="EO897" s="15"/>
      <c r="EP897" s="15"/>
      <c r="EQ897" s="15"/>
      <c r="ER897" s="15"/>
      <c r="ES897" s="15"/>
      <c r="ET897" s="15"/>
    </row>
    <row r="898" spans="2:150" ht="26.25" customHeight="1" x14ac:dyDescent="0.2">
      <c r="B898" s="585"/>
      <c r="C898" s="585"/>
      <c r="D898" s="585"/>
      <c r="E898" s="193" t="s">
        <v>103</v>
      </c>
      <c r="F898" s="104" t="s">
        <v>283</v>
      </c>
      <c r="G898" s="201">
        <f>12*Coeficientes!F166</f>
        <v>4.4945454545454552E-2</v>
      </c>
      <c r="H898" s="19">
        <f t="shared" si="138"/>
        <v>741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  <c r="EN898" s="15"/>
      <c r="EO898" s="15"/>
      <c r="EP898" s="15"/>
      <c r="EQ898" s="15"/>
      <c r="ER898" s="15"/>
      <c r="ES898" s="15"/>
      <c r="ET898" s="15"/>
    </row>
    <row r="899" spans="2:150" ht="26.25" customHeight="1" x14ac:dyDescent="0.2">
      <c r="B899" s="585"/>
      <c r="C899" s="585"/>
      <c r="D899" s="585"/>
      <c r="E899" s="193" t="s">
        <v>104</v>
      </c>
      <c r="F899" s="104" t="s">
        <v>283</v>
      </c>
      <c r="G899" s="201">
        <f>12*Coeficientes!F167</f>
        <v>3.5563636363636353E-2</v>
      </c>
      <c r="H899" s="19">
        <f t="shared" si="138"/>
        <v>742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</row>
    <row r="900" spans="2:150" ht="26.25" customHeight="1" x14ac:dyDescent="0.2">
      <c r="B900" s="585"/>
      <c r="C900" s="585"/>
      <c r="D900" s="585"/>
      <c r="E900" s="193" t="s">
        <v>105</v>
      </c>
      <c r="F900" s="104" t="s">
        <v>283</v>
      </c>
      <c r="G900" s="201">
        <f>12*Coeficientes!F168</f>
        <v>2.8058181818181815E-2</v>
      </c>
      <c r="H900" s="19">
        <f t="shared" si="138"/>
        <v>743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</row>
    <row r="901" spans="2:150" ht="26.25" customHeight="1" x14ac:dyDescent="0.2">
      <c r="B901" s="585"/>
      <c r="C901" s="585"/>
      <c r="D901" s="585"/>
      <c r="E901" s="193" t="s">
        <v>106</v>
      </c>
      <c r="F901" s="104" t="s">
        <v>283</v>
      </c>
      <c r="G901" s="201">
        <f>12*Coeficientes!F169</f>
        <v>2.2429090909090909E-2</v>
      </c>
      <c r="H901" s="19">
        <f t="shared" si="138"/>
        <v>744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  <c r="EN901" s="15"/>
      <c r="EO901" s="15"/>
      <c r="EP901" s="15"/>
      <c r="EQ901" s="15"/>
      <c r="ER901" s="15"/>
      <c r="ES901" s="15"/>
      <c r="ET901" s="15"/>
    </row>
    <row r="902" spans="2:150" ht="26.25" customHeight="1" x14ac:dyDescent="0.2">
      <c r="B902" s="585"/>
      <c r="C902" s="585"/>
      <c r="D902" s="585"/>
      <c r="E902" s="193" t="s">
        <v>107</v>
      </c>
      <c r="F902" s="104" t="s">
        <v>283</v>
      </c>
      <c r="G902" s="201">
        <f>12*Coeficientes!F170</f>
        <v>1.867636363636364E-2</v>
      </c>
      <c r="H902" s="19">
        <f t="shared" si="138"/>
        <v>745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</row>
    <row r="903" spans="2:150" ht="26.25" customHeight="1" x14ac:dyDescent="0.2">
      <c r="B903" s="585"/>
      <c r="C903" s="585"/>
      <c r="D903" s="585"/>
      <c r="E903" s="193" t="s">
        <v>108</v>
      </c>
      <c r="F903" s="104" t="s">
        <v>283</v>
      </c>
      <c r="G903" s="201">
        <f>12*Coeficientes!F171</f>
        <v>1.6800000000000002E-2</v>
      </c>
      <c r="H903" s="19">
        <f t="shared" si="138"/>
        <v>746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</row>
    <row r="904" spans="2:150" ht="26.25" customHeight="1" x14ac:dyDescent="0.2">
      <c r="B904" s="585"/>
      <c r="C904" s="585"/>
      <c r="D904" s="585"/>
      <c r="E904" s="193" t="s">
        <v>109</v>
      </c>
      <c r="F904" s="104" t="s">
        <v>283</v>
      </c>
      <c r="G904" s="201">
        <f>12*Coeficientes!F172</f>
        <v>1.6800000000000002E-2</v>
      </c>
      <c r="H904" s="19">
        <f t="shared" si="138"/>
        <v>747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  <c r="EN904" s="15"/>
      <c r="EO904" s="15"/>
      <c r="EP904" s="15"/>
      <c r="EQ904" s="15"/>
      <c r="ER904" s="15"/>
      <c r="ES904" s="15"/>
      <c r="ET904" s="15"/>
    </row>
    <row r="905" spans="2:150" ht="26.25" customHeight="1" x14ac:dyDescent="0.2">
      <c r="B905" s="585"/>
      <c r="C905" s="585"/>
      <c r="D905" s="585"/>
      <c r="E905" s="193" t="s">
        <v>110</v>
      </c>
      <c r="F905" s="104" t="s">
        <v>283</v>
      </c>
      <c r="G905" s="201">
        <f>12*Coeficientes!F173</f>
        <v>1.6800000000000002E-2</v>
      </c>
      <c r="H905" s="19">
        <f t="shared" si="138"/>
        <v>748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  <c r="EI905" s="15"/>
      <c r="EJ905" s="15"/>
      <c r="EK905" s="15"/>
      <c r="EL905" s="15"/>
      <c r="EM905" s="15"/>
      <c r="EN905" s="15"/>
      <c r="EO905" s="15"/>
      <c r="EP905" s="15"/>
      <c r="EQ905" s="15"/>
      <c r="ER905" s="15"/>
      <c r="ES905" s="15"/>
      <c r="ET905" s="15"/>
    </row>
    <row r="906" spans="2:150" ht="26.25" customHeight="1" x14ac:dyDescent="0.2">
      <c r="B906" s="585"/>
      <c r="C906" s="585"/>
      <c r="D906" s="585"/>
      <c r="E906" s="193" t="s">
        <v>111</v>
      </c>
      <c r="F906" s="104" t="s">
        <v>283</v>
      </c>
      <c r="G906" s="201">
        <f>12*Coeficientes!F174</f>
        <v>1.6800000000000002E-2</v>
      </c>
      <c r="H906" s="19">
        <f t="shared" si="138"/>
        <v>749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  <c r="EI906" s="15"/>
      <c r="EJ906" s="15"/>
      <c r="EK906" s="15"/>
      <c r="EL906" s="15"/>
      <c r="EM906" s="15"/>
      <c r="EN906" s="15"/>
      <c r="EO906" s="15"/>
      <c r="EP906" s="15"/>
      <c r="EQ906" s="15"/>
      <c r="ER906" s="15"/>
      <c r="ES906" s="15"/>
      <c r="ET906" s="15"/>
    </row>
    <row r="907" spans="2:150" ht="26.25" customHeight="1" x14ac:dyDescent="0.2">
      <c r="B907" s="585"/>
      <c r="C907" s="585"/>
      <c r="D907" s="585"/>
      <c r="E907" s="193" t="s">
        <v>112</v>
      </c>
      <c r="F907" s="104" t="s">
        <v>283</v>
      </c>
      <c r="G907" s="201">
        <f>12*Coeficientes!F175</f>
        <v>1.6800000000000002E-2</v>
      </c>
      <c r="H907" s="19">
        <f t="shared" si="138"/>
        <v>750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  <c r="EI907" s="15"/>
      <c r="EJ907" s="15"/>
      <c r="EK907" s="15"/>
      <c r="EL907" s="15"/>
      <c r="EM907" s="15"/>
      <c r="EN907" s="15"/>
      <c r="EO907" s="15"/>
      <c r="EP907" s="15"/>
      <c r="EQ907" s="15"/>
      <c r="ER907" s="15"/>
      <c r="ES907" s="15"/>
      <c r="ET907" s="15"/>
    </row>
    <row r="908" spans="2:150" ht="26.25" customHeight="1" x14ac:dyDescent="0.2">
      <c r="B908" s="585"/>
      <c r="C908" s="585"/>
      <c r="D908" s="585"/>
      <c r="E908" s="200" t="s">
        <v>113</v>
      </c>
      <c r="F908" s="104" t="s">
        <v>283</v>
      </c>
      <c r="G908" s="201">
        <f>12*Coeficientes!F176</f>
        <v>1.6800000000000002E-2</v>
      </c>
      <c r="H908" s="19">
        <f t="shared" si="138"/>
        <v>751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  <c r="EI908" s="15"/>
      <c r="EJ908" s="15"/>
      <c r="EK908" s="15"/>
      <c r="EL908" s="15"/>
      <c r="EM908" s="15"/>
      <c r="EN908" s="15"/>
      <c r="EO908" s="15"/>
      <c r="EP908" s="15"/>
      <c r="EQ908" s="15"/>
      <c r="ER908" s="15"/>
      <c r="ES908" s="15"/>
      <c r="ET908" s="15"/>
    </row>
    <row r="909" spans="2:150" ht="26.25" customHeight="1" x14ac:dyDescent="0.2">
      <c r="B909" s="36"/>
      <c r="C909" s="36"/>
      <c r="D909" s="36"/>
      <c r="E909" s="36"/>
      <c r="F909" s="36"/>
      <c r="G909" s="202"/>
      <c r="H909" s="36"/>
      <c r="I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  <c r="EN909" s="15"/>
      <c r="EO909" s="15"/>
      <c r="EP909" s="15"/>
      <c r="EQ909" s="15"/>
      <c r="ER909" s="15"/>
      <c r="ES909" s="15"/>
      <c r="ET909" s="15"/>
    </row>
    <row r="910" spans="2:150" ht="26.25" customHeight="1" x14ac:dyDescent="0.2">
      <c r="B910" s="585" t="s">
        <v>356</v>
      </c>
      <c r="C910" s="585" t="s">
        <v>15</v>
      </c>
      <c r="D910" s="585" t="s">
        <v>360</v>
      </c>
      <c r="E910" s="193" t="s">
        <v>54</v>
      </c>
      <c r="F910" s="104" t="s">
        <v>235</v>
      </c>
      <c r="G910" s="197">
        <f t="shared" ref="G910:G925" si="139">G133*G893</f>
        <v>0</v>
      </c>
      <c r="H910" s="19">
        <f>H908+1</f>
        <v>752</v>
      </c>
      <c r="K910" s="19">
        <f>H910</f>
        <v>752</v>
      </c>
      <c r="L910" s="31" t="s">
        <v>5</v>
      </c>
      <c r="M910" s="19">
        <f t="shared" ref="M910:M925" si="140">H133</f>
        <v>87</v>
      </c>
      <c r="N910" s="31" t="s">
        <v>4</v>
      </c>
      <c r="O910" s="19">
        <f t="shared" ref="O910:O925" si="141">H893</f>
        <v>736</v>
      </c>
      <c r="P910" s="162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</row>
    <row r="911" spans="2:150" ht="26.25" customHeight="1" x14ac:dyDescent="0.2">
      <c r="B911" s="585"/>
      <c r="C911" s="585"/>
      <c r="D911" s="585"/>
      <c r="E911" s="193" t="s">
        <v>99</v>
      </c>
      <c r="F911" s="104" t="s">
        <v>235</v>
      </c>
      <c r="G911" s="197">
        <f t="shared" si="139"/>
        <v>0</v>
      </c>
      <c r="H911" s="19">
        <f>H910+1</f>
        <v>753</v>
      </c>
      <c r="K911" s="19">
        <f t="shared" ref="K911:K926" si="142">H911</f>
        <v>753</v>
      </c>
      <c r="L911" s="31" t="s">
        <v>5</v>
      </c>
      <c r="M911" s="19">
        <f t="shared" si="140"/>
        <v>88</v>
      </c>
      <c r="N911" s="31" t="s">
        <v>4</v>
      </c>
      <c r="O911" s="19">
        <f t="shared" si="141"/>
        <v>737</v>
      </c>
      <c r="P911" s="162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</row>
    <row r="912" spans="2:150" ht="26.25" customHeight="1" x14ac:dyDescent="0.2">
      <c r="B912" s="585"/>
      <c r="C912" s="585"/>
      <c r="D912" s="585"/>
      <c r="E912" s="193" t="s">
        <v>100</v>
      </c>
      <c r="F912" s="104" t="s">
        <v>235</v>
      </c>
      <c r="G912" s="197">
        <f t="shared" si="139"/>
        <v>0</v>
      </c>
      <c r="H912" s="19">
        <f t="shared" ref="H912:H925" si="143">H911+1</f>
        <v>754</v>
      </c>
      <c r="K912" s="19">
        <f t="shared" si="142"/>
        <v>754</v>
      </c>
      <c r="L912" s="31" t="s">
        <v>5</v>
      </c>
      <c r="M912" s="19">
        <f t="shared" si="140"/>
        <v>89</v>
      </c>
      <c r="N912" s="31" t="s">
        <v>4</v>
      </c>
      <c r="O912" s="19">
        <f t="shared" si="141"/>
        <v>738</v>
      </c>
      <c r="P912" s="162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  <c r="EN912" s="15"/>
      <c r="EO912" s="15"/>
      <c r="EP912" s="15"/>
      <c r="EQ912" s="15"/>
      <c r="ER912" s="15"/>
      <c r="ES912" s="15"/>
      <c r="ET912" s="15"/>
    </row>
    <row r="913" spans="1:150" ht="26.25" customHeight="1" x14ac:dyDescent="0.2">
      <c r="B913" s="585"/>
      <c r="C913" s="585"/>
      <c r="D913" s="585"/>
      <c r="E913" s="193" t="s">
        <v>101</v>
      </c>
      <c r="F913" s="104" t="s">
        <v>235</v>
      </c>
      <c r="G913" s="197">
        <f t="shared" si="139"/>
        <v>0</v>
      </c>
      <c r="H913" s="19">
        <f t="shared" si="143"/>
        <v>755</v>
      </c>
      <c r="K913" s="19">
        <f t="shared" si="142"/>
        <v>755</v>
      </c>
      <c r="L913" s="31" t="s">
        <v>5</v>
      </c>
      <c r="M913" s="19">
        <f t="shared" si="140"/>
        <v>90</v>
      </c>
      <c r="N913" s="31" t="s">
        <v>4</v>
      </c>
      <c r="O913" s="19">
        <f t="shared" si="141"/>
        <v>739</v>
      </c>
      <c r="P913" s="162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  <c r="EN913" s="15"/>
      <c r="EO913" s="15"/>
      <c r="EP913" s="15"/>
      <c r="EQ913" s="15"/>
      <c r="ER913" s="15"/>
      <c r="ES913" s="15"/>
      <c r="ET913" s="15"/>
    </row>
    <row r="914" spans="1:150" ht="26.25" customHeight="1" x14ac:dyDescent="0.2">
      <c r="B914" s="585"/>
      <c r="C914" s="585"/>
      <c r="D914" s="585"/>
      <c r="E914" s="193" t="s">
        <v>102</v>
      </c>
      <c r="F914" s="104" t="s">
        <v>235</v>
      </c>
      <c r="G914" s="197">
        <f t="shared" si="139"/>
        <v>0</v>
      </c>
      <c r="H914" s="19">
        <f t="shared" si="143"/>
        <v>756</v>
      </c>
      <c r="K914" s="19">
        <f t="shared" si="142"/>
        <v>756</v>
      </c>
      <c r="L914" s="31" t="s">
        <v>5</v>
      </c>
      <c r="M914" s="19">
        <f t="shared" si="140"/>
        <v>91</v>
      </c>
      <c r="N914" s="31" t="s">
        <v>4</v>
      </c>
      <c r="O914" s="19">
        <f t="shared" si="141"/>
        <v>740</v>
      </c>
      <c r="P914" s="162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  <c r="EN914" s="15"/>
      <c r="EO914" s="15"/>
      <c r="EP914" s="15"/>
      <c r="EQ914" s="15"/>
      <c r="ER914" s="15"/>
      <c r="ES914" s="15"/>
      <c r="ET914" s="15"/>
    </row>
    <row r="915" spans="1:150" ht="26.25" customHeight="1" x14ac:dyDescent="0.2">
      <c r="B915" s="585"/>
      <c r="C915" s="585"/>
      <c r="D915" s="585"/>
      <c r="E915" s="193" t="s">
        <v>103</v>
      </c>
      <c r="F915" s="104" t="s">
        <v>235</v>
      </c>
      <c r="G915" s="197">
        <f t="shared" si="139"/>
        <v>0</v>
      </c>
      <c r="H915" s="19">
        <f t="shared" si="143"/>
        <v>757</v>
      </c>
      <c r="K915" s="19">
        <f t="shared" si="142"/>
        <v>757</v>
      </c>
      <c r="L915" s="31" t="s">
        <v>5</v>
      </c>
      <c r="M915" s="19">
        <f t="shared" si="140"/>
        <v>92</v>
      </c>
      <c r="N915" s="31" t="s">
        <v>4</v>
      </c>
      <c r="O915" s="19">
        <f t="shared" si="141"/>
        <v>741</v>
      </c>
      <c r="P915" s="162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  <c r="EI915" s="15"/>
      <c r="EJ915" s="15"/>
      <c r="EK915" s="15"/>
      <c r="EL915" s="15"/>
      <c r="EM915" s="15"/>
      <c r="EN915" s="15"/>
      <c r="EO915" s="15"/>
      <c r="EP915" s="15"/>
      <c r="EQ915" s="15"/>
      <c r="ER915" s="15"/>
      <c r="ES915" s="15"/>
      <c r="ET915" s="15"/>
    </row>
    <row r="916" spans="1:150" ht="26.25" customHeight="1" x14ac:dyDescent="0.2">
      <c r="B916" s="585"/>
      <c r="C916" s="585"/>
      <c r="D916" s="585"/>
      <c r="E916" s="193" t="s">
        <v>104</v>
      </c>
      <c r="F916" s="104" t="s">
        <v>235</v>
      </c>
      <c r="G916" s="197">
        <f t="shared" si="139"/>
        <v>0</v>
      </c>
      <c r="H916" s="19">
        <f t="shared" si="143"/>
        <v>758</v>
      </c>
      <c r="K916" s="19">
        <f t="shared" si="142"/>
        <v>758</v>
      </c>
      <c r="L916" s="31" t="s">
        <v>5</v>
      </c>
      <c r="M916" s="19">
        <f t="shared" si="140"/>
        <v>93</v>
      </c>
      <c r="N916" s="31" t="s">
        <v>4</v>
      </c>
      <c r="O916" s="19">
        <f t="shared" si="141"/>
        <v>742</v>
      </c>
      <c r="P916" s="162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  <c r="EI916" s="15"/>
      <c r="EJ916" s="15"/>
      <c r="EK916" s="15"/>
      <c r="EL916" s="15"/>
      <c r="EM916" s="15"/>
      <c r="EN916" s="15"/>
      <c r="EO916" s="15"/>
      <c r="EP916" s="15"/>
      <c r="EQ916" s="15"/>
      <c r="ER916" s="15"/>
      <c r="ES916" s="15"/>
      <c r="ET916" s="15"/>
    </row>
    <row r="917" spans="1:150" ht="26.25" customHeight="1" x14ac:dyDescent="0.2">
      <c r="B917" s="585"/>
      <c r="C917" s="585"/>
      <c r="D917" s="585"/>
      <c r="E917" s="193" t="s">
        <v>105</v>
      </c>
      <c r="F917" s="104" t="s">
        <v>235</v>
      </c>
      <c r="G917" s="197">
        <f t="shared" si="139"/>
        <v>0</v>
      </c>
      <c r="H917" s="19">
        <f t="shared" si="143"/>
        <v>759</v>
      </c>
      <c r="K917" s="19">
        <f t="shared" si="142"/>
        <v>759</v>
      </c>
      <c r="L917" s="31" t="s">
        <v>5</v>
      </c>
      <c r="M917" s="19">
        <f t="shared" si="140"/>
        <v>94</v>
      </c>
      <c r="N917" s="31" t="s">
        <v>4</v>
      </c>
      <c r="O917" s="19">
        <f t="shared" si="141"/>
        <v>743</v>
      </c>
      <c r="P917" s="162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  <c r="EI917" s="15"/>
      <c r="EJ917" s="15"/>
      <c r="EK917" s="15"/>
      <c r="EL917" s="15"/>
      <c r="EM917" s="15"/>
      <c r="EN917" s="15"/>
      <c r="EO917" s="15"/>
      <c r="EP917" s="15"/>
      <c r="EQ917" s="15"/>
      <c r="ER917" s="15"/>
      <c r="ES917" s="15"/>
      <c r="ET917" s="15"/>
    </row>
    <row r="918" spans="1:150" ht="26.25" customHeight="1" x14ac:dyDescent="0.2">
      <c r="B918" s="585"/>
      <c r="C918" s="585"/>
      <c r="D918" s="585"/>
      <c r="E918" s="193" t="s">
        <v>106</v>
      </c>
      <c r="F918" s="104" t="s">
        <v>235</v>
      </c>
      <c r="G918" s="197">
        <f t="shared" si="139"/>
        <v>0</v>
      </c>
      <c r="H918" s="19">
        <f t="shared" si="143"/>
        <v>760</v>
      </c>
      <c r="K918" s="19">
        <f t="shared" si="142"/>
        <v>760</v>
      </c>
      <c r="L918" s="31" t="s">
        <v>5</v>
      </c>
      <c r="M918" s="19">
        <f t="shared" si="140"/>
        <v>95</v>
      </c>
      <c r="N918" s="31" t="s">
        <v>4</v>
      </c>
      <c r="O918" s="19">
        <f t="shared" si="141"/>
        <v>744</v>
      </c>
      <c r="P918" s="162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  <c r="EI918" s="15"/>
      <c r="EJ918" s="15"/>
      <c r="EK918" s="15"/>
      <c r="EL918" s="15"/>
      <c r="EM918" s="15"/>
      <c r="EN918" s="15"/>
      <c r="EO918" s="15"/>
      <c r="EP918" s="15"/>
      <c r="EQ918" s="15"/>
      <c r="ER918" s="15"/>
      <c r="ES918" s="15"/>
      <c r="ET918" s="15"/>
    </row>
    <row r="919" spans="1:150" ht="26.25" customHeight="1" x14ac:dyDescent="0.2">
      <c r="B919" s="585"/>
      <c r="C919" s="585"/>
      <c r="D919" s="585"/>
      <c r="E919" s="193" t="s">
        <v>107</v>
      </c>
      <c r="F919" s="104" t="s">
        <v>235</v>
      </c>
      <c r="G919" s="197">
        <f t="shared" si="139"/>
        <v>0</v>
      </c>
      <c r="H919" s="19">
        <f t="shared" si="143"/>
        <v>761</v>
      </c>
      <c r="K919" s="19">
        <f t="shared" si="142"/>
        <v>761</v>
      </c>
      <c r="L919" s="31" t="s">
        <v>5</v>
      </c>
      <c r="M919" s="19">
        <f t="shared" si="140"/>
        <v>96</v>
      </c>
      <c r="N919" s="31" t="s">
        <v>4</v>
      </c>
      <c r="O919" s="19">
        <f t="shared" si="141"/>
        <v>745</v>
      </c>
      <c r="P919" s="162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  <c r="EN919" s="15"/>
      <c r="EO919" s="15"/>
      <c r="EP919" s="15"/>
      <c r="EQ919" s="15"/>
      <c r="ER919" s="15"/>
      <c r="ES919" s="15"/>
      <c r="ET919" s="15"/>
    </row>
    <row r="920" spans="1:150" ht="26.25" customHeight="1" x14ac:dyDescent="0.2">
      <c r="B920" s="585"/>
      <c r="C920" s="585"/>
      <c r="D920" s="585"/>
      <c r="E920" s="193" t="s">
        <v>108</v>
      </c>
      <c r="F920" s="104" t="s">
        <v>235</v>
      </c>
      <c r="G920" s="197">
        <f t="shared" si="139"/>
        <v>0</v>
      </c>
      <c r="H920" s="19">
        <f t="shared" si="143"/>
        <v>762</v>
      </c>
      <c r="K920" s="19">
        <f t="shared" si="142"/>
        <v>762</v>
      </c>
      <c r="L920" s="31" t="s">
        <v>5</v>
      </c>
      <c r="M920" s="19">
        <f t="shared" si="140"/>
        <v>97</v>
      </c>
      <c r="N920" s="31" t="s">
        <v>4</v>
      </c>
      <c r="O920" s="19">
        <f t="shared" si="141"/>
        <v>746</v>
      </c>
      <c r="P920" s="162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  <c r="EN920" s="15"/>
      <c r="EO920" s="15"/>
      <c r="EP920" s="15"/>
      <c r="EQ920" s="15"/>
      <c r="ER920" s="15"/>
      <c r="ES920" s="15"/>
      <c r="ET920" s="15"/>
    </row>
    <row r="921" spans="1:150" ht="26.25" customHeight="1" x14ac:dyDescent="0.2">
      <c r="B921" s="585"/>
      <c r="C921" s="585"/>
      <c r="D921" s="585"/>
      <c r="E921" s="193" t="s">
        <v>109</v>
      </c>
      <c r="F921" s="104" t="s">
        <v>235</v>
      </c>
      <c r="G921" s="197">
        <f t="shared" si="139"/>
        <v>0</v>
      </c>
      <c r="H921" s="19">
        <f t="shared" si="143"/>
        <v>763</v>
      </c>
      <c r="K921" s="19">
        <f t="shared" si="142"/>
        <v>763</v>
      </c>
      <c r="L921" s="31" t="s">
        <v>5</v>
      </c>
      <c r="M921" s="19">
        <f t="shared" si="140"/>
        <v>98</v>
      </c>
      <c r="N921" s="31" t="s">
        <v>4</v>
      </c>
      <c r="O921" s="19">
        <f t="shared" si="141"/>
        <v>747</v>
      </c>
      <c r="P921" s="162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  <c r="EI921" s="15"/>
      <c r="EJ921" s="15"/>
      <c r="EK921" s="15"/>
      <c r="EL921" s="15"/>
      <c r="EM921" s="15"/>
      <c r="EN921" s="15"/>
      <c r="EO921" s="15"/>
      <c r="EP921" s="15"/>
      <c r="EQ921" s="15"/>
      <c r="ER921" s="15"/>
      <c r="ES921" s="15"/>
      <c r="ET921" s="15"/>
    </row>
    <row r="922" spans="1:150" ht="26.25" customHeight="1" x14ac:dyDescent="0.2">
      <c r="B922" s="585"/>
      <c r="C922" s="585"/>
      <c r="D922" s="585"/>
      <c r="E922" s="193" t="s">
        <v>110</v>
      </c>
      <c r="F922" s="104" t="s">
        <v>235</v>
      </c>
      <c r="G922" s="197">
        <f t="shared" si="139"/>
        <v>0</v>
      </c>
      <c r="H922" s="19">
        <f t="shared" si="143"/>
        <v>764</v>
      </c>
      <c r="K922" s="19">
        <f t="shared" si="142"/>
        <v>764</v>
      </c>
      <c r="L922" s="31" t="s">
        <v>5</v>
      </c>
      <c r="M922" s="19">
        <f t="shared" si="140"/>
        <v>99</v>
      </c>
      <c r="N922" s="31" t="s">
        <v>4</v>
      </c>
      <c r="O922" s="19">
        <f t="shared" si="141"/>
        <v>748</v>
      </c>
      <c r="P922" s="162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  <c r="EI922" s="15"/>
      <c r="EJ922" s="15"/>
      <c r="EK922" s="15"/>
      <c r="EL922" s="15"/>
      <c r="EM922" s="15"/>
      <c r="EN922" s="15"/>
      <c r="EO922" s="15"/>
      <c r="EP922" s="15"/>
      <c r="EQ922" s="15"/>
      <c r="ER922" s="15"/>
      <c r="ES922" s="15"/>
      <c r="ET922" s="15"/>
    </row>
    <row r="923" spans="1:150" ht="26.25" customHeight="1" x14ac:dyDescent="0.2">
      <c r="B923" s="585"/>
      <c r="C923" s="585"/>
      <c r="D923" s="585"/>
      <c r="E923" s="193" t="s">
        <v>111</v>
      </c>
      <c r="F923" s="104" t="s">
        <v>235</v>
      </c>
      <c r="G923" s="197">
        <f t="shared" si="139"/>
        <v>0</v>
      </c>
      <c r="H923" s="19">
        <f t="shared" si="143"/>
        <v>765</v>
      </c>
      <c r="K923" s="19">
        <f t="shared" si="142"/>
        <v>765</v>
      </c>
      <c r="L923" s="31" t="s">
        <v>5</v>
      </c>
      <c r="M923" s="19">
        <f t="shared" si="140"/>
        <v>100</v>
      </c>
      <c r="N923" s="31" t="s">
        <v>4</v>
      </c>
      <c r="O923" s="19">
        <f t="shared" si="141"/>
        <v>749</v>
      </c>
      <c r="P923" s="162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  <c r="DX923" s="15"/>
      <c r="DY923" s="15"/>
      <c r="DZ923" s="15"/>
      <c r="EA923" s="15"/>
      <c r="EB923" s="15"/>
      <c r="EC923" s="15"/>
      <c r="ED923" s="15"/>
      <c r="EE923" s="15"/>
      <c r="EF923" s="15"/>
      <c r="EG923" s="15"/>
      <c r="EH923" s="15"/>
      <c r="EI923" s="15"/>
      <c r="EJ923" s="15"/>
      <c r="EK923" s="15"/>
      <c r="EL923" s="15"/>
      <c r="EM923" s="15"/>
      <c r="EN923" s="15"/>
      <c r="EO923" s="15"/>
      <c r="EP923" s="15"/>
      <c r="EQ923" s="15"/>
      <c r="ER923" s="15"/>
      <c r="ES923" s="15"/>
      <c r="ET923" s="15"/>
    </row>
    <row r="924" spans="1:150" ht="26.25" customHeight="1" x14ac:dyDescent="0.2">
      <c r="B924" s="585"/>
      <c r="C924" s="585"/>
      <c r="D924" s="585"/>
      <c r="E924" s="193" t="s">
        <v>112</v>
      </c>
      <c r="F924" s="104" t="s">
        <v>235</v>
      </c>
      <c r="G924" s="197">
        <f t="shared" si="139"/>
        <v>0</v>
      </c>
      <c r="H924" s="19">
        <f t="shared" si="143"/>
        <v>766</v>
      </c>
      <c r="K924" s="19">
        <f t="shared" si="142"/>
        <v>766</v>
      </c>
      <c r="L924" s="31" t="s">
        <v>5</v>
      </c>
      <c r="M924" s="19">
        <f t="shared" si="140"/>
        <v>101</v>
      </c>
      <c r="N924" s="31" t="s">
        <v>4</v>
      </c>
      <c r="O924" s="19">
        <f t="shared" si="141"/>
        <v>750</v>
      </c>
      <c r="P924" s="162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  <c r="EI924" s="15"/>
      <c r="EJ924" s="15"/>
      <c r="EK924" s="15"/>
      <c r="EL924" s="15"/>
      <c r="EM924" s="15"/>
      <c r="EN924" s="15"/>
      <c r="EO924" s="15"/>
      <c r="EP924" s="15"/>
      <c r="EQ924" s="15"/>
      <c r="ER924" s="15"/>
      <c r="ES924" s="15"/>
      <c r="ET924" s="15"/>
    </row>
    <row r="925" spans="1:150" ht="26.25" customHeight="1" x14ac:dyDescent="0.2">
      <c r="B925" s="585"/>
      <c r="C925" s="585"/>
      <c r="D925" s="585"/>
      <c r="E925" s="200" t="s">
        <v>113</v>
      </c>
      <c r="F925" s="104" t="s">
        <v>235</v>
      </c>
      <c r="G925" s="197">
        <f t="shared" si="139"/>
        <v>0</v>
      </c>
      <c r="H925" s="19">
        <f t="shared" si="143"/>
        <v>767</v>
      </c>
      <c r="K925" s="19">
        <f t="shared" si="142"/>
        <v>767</v>
      </c>
      <c r="L925" s="31" t="s">
        <v>5</v>
      </c>
      <c r="M925" s="19">
        <f t="shared" si="140"/>
        <v>102</v>
      </c>
      <c r="N925" s="31" t="s">
        <v>4</v>
      </c>
      <c r="O925" s="19">
        <f t="shared" si="141"/>
        <v>751</v>
      </c>
      <c r="P925" s="162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  <c r="EI925" s="15"/>
      <c r="EJ925" s="15"/>
      <c r="EK925" s="15"/>
      <c r="EL925" s="15"/>
      <c r="EM925" s="15"/>
      <c r="EN925" s="15"/>
      <c r="EO925" s="15"/>
      <c r="EP925" s="15"/>
      <c r="EQ925" s="15"/>
      <c r="ER925" s="15"/>
      <c r="ES925" s="15"/>
      <c r="ET925" s="15"/>
    </row>
    <row r="926" spans="1:150" ht="26.25" customHeight="1" x14ac:dyDescent="0.2">
      <c r="B926" s="585"/>
      <c r="C926" s="585"/>
      <c r="D926" s="585"/>
      <c r="E926" s="193" t="s">
        <v>29</v>
      </c>
      <c r="F926" s="104" t="s">
        <v>235</v>
      </c>
      <c r="G926" s="197">
        <f>SUM(G910:G925)</f>
        <v>0</v>
      </c>
      <c r="H926" s="19">
        <f>H925+1</f>
        <v>768</v>
      </c>
      <c r="K926" s="19">
        <f t="shared" si="142"/>
        <v>768</v>
      </c>
      <c r="L926" s="31" t="s">
        <v>5</v>
      </c>
      <c r="M926" s="11" t="s">
        <v>75</v>
      </c>
      <c r="N926" s="19">
        <f>H910</f>
        <v>752</v>
      </c>
      <c r="O926" s="17" t="s">
        <v>76</v>
      </c>
      <c r="P926" s="19">
        <f>H925</f>
        <v>767</v>
      </c>
      <c r="Q926" s="63" t="s">
        <v>77</v>
      </c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  <c r="DX926" s="15"/>
      <c r="DY926" s="15"/>
      <c r="DZ926" s="15"/>
      <c r="EA926" s="15"/>
      <c r="EB926" s="15"/>
      <c r="EC926" s="15"/>
      <c r="ED926" s="15"/>
      <c r="EE926" s="15"/>
      <c r="EF926" s="15"/>
      <c r="EG926" s="15"/>
      <c r="EH926" s="15"/>
      <c r="EI926" s="15"/>
      <c r="EJ926" s="15"/>
      <c r="EK926" s="15"/>
      <c r="EL926" s="15"/>
      <c r="EM926" s="15"/>
      <c r="EN926" s="15"/>
      <c r="EO926" s="15"/>
      <c r="EP926" s="15"/>
      <c r="EQ926" s="15"/>
      <c r="ER926" s="15"/>
      <c r="ES926" s="15"/>
      <c r="ET926" s="15"/>
    </row>
    <row r="927" spans="1:150" ht="26.25" customHeight="1" x14ac:dyDescent="0.2">
      <c r="B927" s="585"/>
      <c r="C927" s="585"/>
      <c r="D927" s="585" t="s">
        <v>127</v>
      </c>
      <c r="E927" s="585"/>
      <c r="F927" s="104" t="s">
        <v>93</v>
      </c>
      <c r="G927" s="197">
        <f>IF(G149=0,0,G55*G926/(G149*12))</f>
        <v>0</v>
      </c>
      <c r="H927" s="19">
        <f>H926+1</f>
        <v>769</v>
      </c>
      <c r="K927" s="19">
        <f>H927</f>
        <v>769</v>
      </c>
      <c r="L927" s="31" t="s">
        <v>5</v>
      </c>
      <c r="M927" s="19">
        <f>H55</f>
        <v>22</v>
      </c>
      <c r="N927" s="31" t="s">
        <v>4</v>
      </c>
      <c r="O927" s="19">
        <f>H926</f>
        <v>768</v>
      </c>
      <c r="P927" s="31" t="s">
        <v>89</v>
      </c>
      <c r="Q927" s="19">
        <f>H149</f>
        <v>103</v>
      </c>
      <c r="R927" s="31" t="s">
        <v>4</v>
      </c>
      <c r="S927" s="31">
        <v>12</v>
      </c>
      <c r="T927" s="63" t="s">
        <v>77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  <c r="DX927" s="15"/>
      <c r="DY927" s="15"/>
      <c r="DZ927" s="15"/>
      <c r="EA927" s="15"/>
      <c r="EB927" s="15"/>
      <c r="EC927" s="15"/>
      <c r="ED927" s="15"/>
      <c r="EE927" s="15"/>
      <c r="EF927" s="15"/>
      <c r="EG927" s="15"/>
      <c r="EH927" s="15"/>
      <c r="EI927" s="15"/>
      <c r="EJ927" s="15"/>
      <c r="EK927" s="15"/>
      <c r="EL927" s="15"/>
      <c r="EM927" s="15"/>
      <c r="EN927" s="15"/>
      <c r="EO927" s="15"/>
      <c r="EP927" s="15"/>
      <c r="EQ927" s="15"/>
      <c r="ER927" s="15"/>
      <c r="ES927" s="15"/>
      <c r="ET927" s="15"/>
    </row>
    <row r="928" spans="1:150" ht="26.25" customHeight="1" x14ac:dyDescent="0.2">
      <c r="A928" s="88"/>
      <c r="B928" s="31"/>
      <c r="C928" s="31"/>
      <c r="D928" s="31"/>
      <c r="E928" s="31"/>
      <c r="F928" s="31"/>
      <c r="G928" s="203"/>
      <c r="H928" s="31"/>
      <c r="I928" s="31"/>
      <c r="J928" s="88"/>
      <c r="K928" s="31"/>
      <c r="L928" s="31"/>
      <c r="M928" s="31"/>
      <c r="N928" s="31"/>
      <c r="O928" s="31"/>
      <c r="P928" s="31"/>
      <c r="Q928" s="31"/>
      <c r="R928" s="31"/>
      <c r="S928" s="31"/>
      <c r="T928" s="63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  <c r="DX928" s="15"/>
      <c r="DY928" s="15"/>
      <c r="DZ928" s="15"/>
      <c r="EA928" s="15"/>
      <c r="EB928" s="15"/>
      <c r="EC928" s="15"/>
      <c r="ED928" s="15"/>
      <c r="EE928" s="15"/>
      <c r="EF928" s="15"/>
      <c r="EG928" s="15"/>
      <c r="EH928" s="15"/>
      <c r="EI928" s="15"/>
      <c r="EJ928" s="15"/>
      <c r="EK928" s="15"/>
      <c r="EL928" s="15"/>
      <c r="EM928" s="15"/>
      <c r="EN928" s="15"/>
      <c r="EO928" s="15"/>
      <c r="EP928" s="15"/>
      <c r="EQ928" s="15"/>
      <c r="ER928" s="15"/>
      <c r="ES928" s="15"/>
      <c r="ET928" s="15"/>
    </row>
    <row r="929" spans="2:150" ht="26.25" customHeight="1" x14ac:dyDescent="0.2">
      <c r="B929" s="585" t="s">
        <v>356</v>
      </c>
      <c r="C929" s="585" t="s">
        <v>15</v>
      </c>
      <c r="D929" s="585" t="s">
        <v>359</v>
      </c>
      <c r="E929" s="193" t="s">
        <v>54</v>
      </c>
      <c r="F929" s="104" t="s">
        <v>235</v>
      </c>
      <c r="G929" s="197">
        <f t="shared" ref="G929:G944" si="144">G893*G227</f>
        <v>0</v>
      </c>
      <c r="H929" s="19">
        <f>H927+1</f>
        <v>770</v>
      </c>
      <c r="K929" s="19">
        <f t="shared" ref="K929:K945" si="145">H929</f>
        <v>770</v>
      </c>
      <c r="L929" s="31" t="s">
        <v>5</v>
      </c>
      <c r="M929" s="19">
        <f t="shared" ref="M929:M944" si="146">H227</f>
        <v>175</v>
      </c>
      <c r="N929" s="31" t="s">
        <v>4</v>
      </c>
      <c r="O929" s="19">
        <f t="shared" ref="O929:O944" si="147">H893</f>
        <v>736</v>
      </c>
      <c r="P929" s="162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  <c r="DX929" s="15"/>
      <c r="DY929" s="15"/>
      <c r="DZ929" s="15"/>
      <c r="EA929" s="15"/>
      <c r="EB929" s="15"/>
      <c r="EC929" s="15"/>
      <c r="ED929" s="15"/>
      <c r="EE929" s="15"/>
      <c r="EF929" s="15"/>
      <c r="EG929" s="15"/>
      <c r="EH929" s="15"/>
      <c r="EI929" s="15"/>
      <c r="EJ929" s="15"/>
      <c r="EK929" s="15"/>
      <c r="EL929" s="15"/>
      <c r="EM929" s="15"/>
      <c r="EN929" s="15"/>
      <c r="EO929" s="15"/>
      <c r="EP929" s="15"/>
      <c r="EQ929" s="15"/>
      <c r="ER929" s="15"/>
      <c r="ES929" s="15"/>
      <c r="ET929" s="15"/>
    </row>
    <row r="930" spans="2:150" ht="26.25" customHeight="1" x14ac:dyDescent="0.2">
      <c r="B930" s="585"/>
      <c r="C930" s="585"/>
      <c r="D930" s="585"/>
      <c r="E930" s="193" t="s">
        <v>99</v>
      </c>
      <c r="F930" s="104" t="s">
        <v>235</v>
      </c>
      <c r="G930" s="197">
        <f t="shared" si="144"/>
        <v>0</v>
      </c>
      <c r="H930" s="19">
        <f>H929+1</f>
        <v>771</v>
      </c>
      <c r="K930" s="19">
        <f t="shared" si="145"/>
        <v>771</v>
      </c>
      <c r="L930" s="31" t="s">
        <v>5</v>
      </c>
      <c r="M930" s="19">
        <f t="shared" si="146"/>
        <v>176</v>
      </c>
      <c r="N930" s="31" t="s">
        <v>4</v>
      </c>
      <c r="O930" s="19">
        <f t="shared" si="147"/>
        <v>737</v>
      </c>
      <c r="P930" s="162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  <c r="DX930" s="15"/>
      <c r="DY930" s="15"/>
      <c r="DZ930" s="15"/>
      <c r="EA930" s="15"/>
      <c r="EB930" s="15"/>
      <c r="EC930" s="15"/>
      <c r="ED930" s="15"/>
      <c r="EE930" s="15"/>
      <c r="EF930" s="15"/>
      <c r="EG930" s="15"/>
      <c r="EH930" s="15"/>
      <c r="EI930" s="15"/>
      <c r="EJ930" s="15"/>
      <c r="EK930" s="15"/>
      <c r="EL930" s="15"/>
      <c r="EM930" s="15"/>
      <c r="EN930" s="15"/>
      <c r="EO930" s="15"/>
      <c r="EP930" s="15"/>
      <c r="EQ930" s="15"/>
      <c r="ER930" s="15"/>
      <c r="ES930" s="15"/>
      <c r="ET930" s="15"/>
    </row>
    <row r="931" spans="2:150" ht="26.25" customHeight="1" x14ac:dyDescent="0.2">
      <c r="B931" s="585"/>
      <c r="C931" s="585"/>
      <c r="D931" s="585"/>
      <c r="E931" s="193" t="s">
        <v>100</v>
      </c>
      <c r="F931" s="104" t="s">
        <v>235</v>
      </c>
      <c r="G931" s="197">
        <f t="shared" si="144"/>
        <v>0</v>
      </c>
      <c r="H931" s="19">
        <f t="shared" ref="H931:H944" si="148">H930+1</f>
        <v>772</v>
      </c>
      <c r="K931" s="19">
        <f t="shared" si="145"/>
        <v>772</v>
      </c>
      <c r="L931" s="31" t="s">
        <v>5</v>
      </c>
      <c r="M931" s="19">
        <f t="shared" si="146"/>
        <v>177</v>
      </c>
      <c r="N931" s="31" t="s">
        <v>4</v>
      </c>
      <c r="O931" s="19">
        <f t="shared" si="147"/>
        <v>738</v>
      </c>
      <c r="P931" s="162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  <c r="EI931" s="15"/>
      <c r="EJ931" s="15"/>
      <c r="EK931" s="15"/>
      <c r="EL931" s="15"/>
      <c r="EM931" s="15"/>
      <c r="EN931" s="15"/>
      <c r="EO931" s="15"/>
      <c r="EP931" s="15"/>
      <c r="EQ931" s="15"/>
      <c r="ER931" s="15"/>
      <c r="ES931" s="15"/>
      <c r="ET931" s="15"/>
    </row>
    <row r="932" spans="2:150" ht="26.25" customHeight="1" x14ac:dyDescent="0.2">
      <c r="B932" s="585"/>
      <c r="C932" s="585"/>
      <c r="D932" s="585"/>
      <c r="E932" s="193" t="s">
        <v>101</v>
      </c>
      <c r="F932" s="104" t="s">
        <v>235</v>
      </c>
      <c r="G932" s="197">
        <f t="shared" si="144"/>
        <v>0</v>
      </c>
      <c r="H932" s="19">
        <f t="shared" si="148"/>
        <v>773</v>
      </c>
      <c r="K932" s="19">
        <f t="shared" si="145"/>
        <v>773</v>
      </c>
      <c r="L932" s="31" t="s">
        <v>5</v>
      </c>
      <c r="M932" s="19">
        <f t="shared" si="146"/>
        <v>178</v>
      </c>
      <c r="N932" s="31" t="s">
        <v>4</v>
      </c>
      <c r="O932" s="19">
        <f t="shared" si="147"/>
        <v>739</v>
      </c>
      <c r="P932" s="162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  <c r="EN932" s="15"/>
      <c r="EO932" s="15"/>
      <c r="EP932" s="15"/>
      <c r="EQ932" s="15"/>
      <c r="ER932" s="15"/>
      <c r="ES932" s="15"/>
      <c r="ET932" s="15"/>
    </row>
    <row r="933" spans="2:150" ht="26.25" customHeight="1" x14ac:dyDescent="0.2">
      <c r="B933" s="585"/>
      <c r="C933" s="585"/>
      <c r="D933" s="585"/>
      <c r="E933" s="193" t="s">
        <v>102</v>
      </c>
      <c r="F933" s="104" t="s">
        <v>235</v>
      </c>
      <c r="G933" s="197">
        <f t="shared" si="144"/>
        <v>0</v>
      </c>
      <c r="H933" s="19">
        <f t="shared" si="148"/>
        <v>774</v>
      </c>
      <c r="K933" s="19">
        <f t="shared" si="145"/>
        <v>774</v>
      </c>
      <c r="L933" s="31" t="s">
        <v>5</v>
      </c>
      <c r="M933" s="19">
        <f t="shared" si="146"/>
        <v>179</v>
      </c>
      <c r="N933" s="31" t="s">
        <v>4</v>
      </c>
      <c r="O933" s="19">
        <f t="shared" si="147"/>
        <v>740</v>
      </c>
      <c r="P933" s="162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  <c r="DX933" s="15"/>
      <c r="DY933" s="15"/>
      <c r="DZ933" s="15"/>
      <c r="EA933" s="15"/>
      <c r="EB933" s="15"/>
      <c r="EC933" s="15"/>
      <c r="ED933" s="15"/>
      <c r="EE933" s="15"/>
      <c r="EF933" s="15"/>
      <c r="EG933" s="15"/>
      <c r="EH933" s="15"/>
      <c r="EI933" s="15"/>
      <c r="EJ933" s="15"/>
      <c r="EK933" s="15"/>
      <c r="EL933" s="15"/>
      <c r="EM933" s="15"/>
      <c r="EN933" s="15"/>
      <c r="EO933" s="15"/>
      <c r="EP933" s="15"/>
      <c r="EQ933" s="15"/>
      <c r="ER933" s="15"/>
      <c r="ES933" s="15"/>
      <c r="ET933" s="15"/>
    </row>
    <row r="934" spans="2:150" ht="26.25" customHeight="1" x14ac:dyDescent="0.2">
      <c r="B934" s="585"/>
      <c r="C934" s="585"/>
      <c r="D934" s="585"/>
      <c r="E934" s="193" t="s">
        <v>103</v>
      </c>
      <c r="F934" s="104" t="s">
        <v>235</v>
      </c>
      <c r="G934" s="197">
        <f t="shared" si="144"/>
        <v>0</v>
      </c>
      <c r="H934" s="19">
        <f t="shared" si="148"/>
        <v>775</v>
      </c>
      <c r="K934" s="19">
        <f t="shared" si="145"/>
        <v>775</v>
      </c>
      <c r="L934" s="31" t="s">
        <v>5</v>
      </c>
      <c r="M934" s="19">
        <f t="shared" si="146"/>
        <v>180</v>
      </c>
      <c r="N934" s="31" t="s">
        <v>4</v>
      </c>
      <c r="O934" s="19">
        <f t="shared" si="147"/>
        <v>741</v>
      </c>
      <c r="P934" s="162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  <c r="EI934" s="15"/>
      <c r="EJ934" s="15"/>
      <c r="EK934" s="15"/>
      <c r="EL934" s="15"/>
      <c r="EM934" s="15"/>
      <c r="EN934" s="15"/>
      <c r="EO934" s="15"/>
      <c r="EP934" s="15"/>
      <c r="EQ934" s="15"/>
      <c r="ER934" s="15"/>
      <c r="ES934" s="15"/>
      <c r="ET934" s="15"/>
    </row>
    <row r="935" spans="2:150" ht="26.25" customHeight="1" x14ac:dyDescent="0.2">
      <c r="B935" s="585"/>
      <c r="C935" s="585"/>
      <c r="D935" s="585"/>
      <c r="E935" s="193" t="s">
        <v>104</v>
      </c>
      <c r="F935" s="104" t="s">
        <v>235</v>
      </c>
      <c r="G935" s="197">
        <f t="shared" si="144"/>
        <v>0</v>
      </c>
      <c r="H935" s="19">
        <f t="shared" si="148"/>
        <v>776</v>
      </c>
      <c r="K935" s="19">
        <f t="shared" si="145"/>
        <v>776</v>
      </c>
      <c r="L935" s="31" t="s">
        <v>5</v>
      </c>
      <c r="M935" s="19">
        <f t="shared" si="146"/>
        <v>181</v>
      </c>
      <c r="N935" s="31" t="s">
        <v>4</v>
      </c>
      <c r="O935" s="19">
        <f t="shared" si="147"/>
        <v>742</v>
      </c>
      <c r="P935" s="162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  <c r="DX935" s="15"/>
      <c r="DY935" s="15"/>
      <c r="DZ935" s="15"/>
      <c r="EA935" s="15"/>
      <c r="EB935" s="15"/>
      <c r="EC935" s="15"/>
      <c r="ED935" s="15"/>
      <c r="EE935" s="15"/>
      <c r="EF935" s="15"/>
      <c r="EG935" s="15"/>
      <c r="EH935" s="15"/>
      <c r="EI935" s="15"/>
      <c r="EJ935" s="15"/>
      <c r="EK935" s="15"/>
      <c r="EL935" s="15"/>
      <c r="EM935" s="15"/>
      <c r="EN935" s="15"/>
      <c r="EO935" s="15"/>
      <c r="EP935" s="15"/>
      <c r="EQ935" s="15"/>
      <c r="ER935" s="15"/>
      <c r="ES935" s="15"/>
      <c r="ET935" s="15"/>
    </row>
    <row r="936" spans="2:150" ht="26.25" customHeight="1" x14ac:dyDescent="0.2">
      <c r="B936" s="585"/>
      <c r="C936" s="585"/>
      <c r="D936" s="585"/>
      <c r="E936" s="193" t="s">
        <v>105</v>
      </c>
      <c r="F936" s="104" t="s">
        <v>235</v>
      </c>
      <c r="G936" s="197">
        <f t="shared" si="144"/>
        <v>0</v>
      </c>
      <c r="H936" s="19">
        <f t="shared" si="148"/>
        <v>777</v>
      </c>
      <c r="K936" s="19">
        <f t="shared" si="145"/>
        <v>777</v>
      </c>
      <c r="L936" s="31" t="s">
        <v>5</v>
      </c>
      <c r="M936" s="19">
        <f t="shared" si="146"/>
        <v>182</v>
      </c>
      <c r="N936" s="31" t="s">
        <v>4</v>
      </c>
      <c r="O936" s="19">
        <f t="shared" si="147"/>
        <v>743</v>
      </c>
      <c r="P936" s="162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  <c r="EI936" s="15"/>
      <c r="EJ936" s="15"/>
      <c r="EK936" s="15"/>
      <c r="EL936" s="15"/>
      <c r="EM936" s="15"/>
      <c r="EN936" s="15"/>
      <c r="EO936" s="15"/>
      <c r="EP936" s="15"/>
      <c r="EQ936" s="15"/>
      <c r="ER936" s="15"/>
      <c r="ES936" s="15"/>
      <c r="ET936" s="15"/>
    </row>
    <row r="937" spans="2:150" ht="26.25" customHeight="1" x14ac:dyDescent="0.2">
      <c r="B937" s="585"/>
      <c r="C937" s="585"/>
      <c r="D937" s="585"/>
      <c r="E937" s="193" t="s">
        <v>106</v>
      </c>
      <c r="F937" s="104" t="s">
        <v>235</v>
      </c>
      <c r="G937" s="197">
        <f t="shared" si="144"/>
        <v>0</v>
      </c>
      <c r="H937" s="19">
        <f t="shared" si="148"/>
        <v>778</v>
      </c>
      <c r="K937" s="19">
        <f t="shared" si="145"/>
        <v>778</v>
      </c>
      <c r="L937" s="31" t="s">
        <v>5</v>
      </c>
      <c r="M937" s="19">
        <f t="shared" si="146"/>
        <v>183</v>
      </c>
      <c r="N937" s="31" t="s">
        <v>4</v>
      </c>
      <c r="O937" s="19">
        <f t="shared" si="147"/>
        <v>744</v>
      </c>
      <c r="P937" s="162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  <c r="EI937" s="15"/>
      <c r="EJ937" s="15"/>
      <c r="EK937" s="15"/>
      <c r="EL937" s="15"/>
      <c r="EM937" s="15"/>
      <c r="EN937" s="15"/>
      <c r="EO937" s="15"/>
      <c r="EP937" s="15"/>
      <c r="EQ937" s="15"/>
      <c r="ER937" s="15"/>
      <c r="ES937" s="15"/>
      <c r="ET937" s="15"/>
    </row>
    <row r="938" spans="2:150" ht="26.25" customHeight="1" x14ac:dyDescent="0.2">
      <c r="B938" s="585"/>
      <c r="C938" s="585"/>
      <c r="D938" s="585"/>
      <c r="E938" s="193" t="s">
        <v>107</v>
      </c>
      <c r="F938" s="104" t="s">
        <v>235</v>
      </c>
      <c r="G938" s="197">
        <f t="shared" si="144"/>
        <v>0</v>
      </c>
      <c r="H938" s="19">
        <f t="shared" si="148"/>
        <v>779</v>
      </c>
      <c r="K938" s="19">
        <f t="shared" si="145"/>
        <v>779</v>
      </c>
      <c r="L938" s="31" t="s">
        <v>5</v>
      </c>
      <c r="M938" s="19">
        <f t="shared" si="146"/>
        <v>184</v>
      </c>
      <c r="N938" s="31" t="s">
        <v>4</v>
      </c>
      <c r="O938" s="19">
        <f t="shared" si="147"/>
        <v>745</v>
      </c>
      <c r="P938" s="162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  <c r="EN938" s="15"/>
      <c r="EO938" s="15"/>
      <c r="EP938" s="15"/>
      <c r="EQ938" s="15"/>
      <c r="ER938" s="15"/>
      <c r="ES938" s="15"/>
      <c r="ET938" s="15"/>
    </row>
    <row r="939" spans="2:150" ht="26.25" customHeight="1" x14ac:dyDescent="0.2">
      <c r="B939" s="585"/>
      <c r="C939" s="585"/>
      <c r="D939" s="585"/>
      <c r="E939" s="193" t="s">
        <v>108</v>
      </c>
      <c r="F939" s="104" t="s">
        <v>235</v>
      </c>
      <c r="G939" s="197">
        <f t="shared" si="144"/>
        <v>0</v>
      </c>
      <c r="H939" s="19">
        <f t="shared" si="148"/>
        <v>780</v>
      </c>
      <c r="K939" s="19">
        <f t="shared" si="145"/>
        <v>780</v>
      </c>
      <c r="L939" s="31" t="s">
        <v>5</v>
      </c>
      <c r="M939" s="19">
        <f t="shared" si="146"/>
        <v>185</v>
      </c>
      <c r="N939" s="31" t="s">
        <v>4</v>
      </c>
      <c r="O939" s="19">
        <f t="shared" si="147"/>
        <v>746</v>
      </c>
      <c r="P939" s="162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</row>
    <row r="940" spans="2:150" ht="26.25" customHeight="1" x14ac:dyDescent="0.2">
      <c r="B940" s="585"/>
      <c r="C940" s="585"/>
      <c r="D940" s="585"/>
      <c r="E940" s="193" t="s">
        <v>109</v>
      </c>
      <c r="F940" s="104" t="s">
        <v>235</v>
      </c>
      <c r="G940" s="197">
        <f t="shared" si="144"/>
        <v>0</v>
      </c>
      <c r="H940" s="19">
        <f t="shared" si="148"/>
        <v>781</v>
      </c>
      <c r="K940" s="19">
        <f t="shared" si="145"/>
        <v>781</v>
      </c>
      <c r="L940" s="31" t="s">
        <v>5</v>
      </c>
      <c r="M940" s="19">
        <f t="shared" si="146"/>
        <v>186</v>
      </c>
      <c r="N940" s="31" t="s">
        <v>4</v>
      </c>
      <c r="O940" s="19">
        <f t="shared" si="147"/>
        <v>747</v>
      </c>
      <c r="P940" s="162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  <c r="DX940" s="15"/>
      <c r="DY940" s="15"/>
      <c r="DZ940" s="15"/>
      <c r="EA940" s="15"/>
      <c r="EB940" s="15"/>
      <c r="EC940" s="15"/>
      <c r="ED940" s="15"/>
      <c r="EE940" s="15"/>
      <c r="EF940" s="15"/>
      <c r="EG940" s="15"/>
      <c r="EH940" s="15"/>
      <c r="EI940" s="15"/>
      <c r="EJ940" s="15"/>
      <c r="EK940" s="15"/>
      <c r="EL940" s="15"/>
      <c r="EM940" s="15"/>
      <c r="EN940" s="15"/>
      <c r="EO940" s="15"/>
      <c r="EP940" s="15"/>
      <c r="EQ940" s="15"/>
      <c r="ER940" s="15"/>
      <c r="ES940" s="15"/>
      <c r="ET940" s="15"/>
    </row>
    <row r="941" spans="2:150" ht="26.25" customHeight="1" x14ac:dyDescent="0.2">
      <c r="B941" s="585"/>
      <c r="C941" s="585"/>
      <c r="D941" s="585"/>
      <c r="E941" s="193" t="s">
        <v>110</v>
      </c>
      <c r="F941" s="104" t="s">
        <v>235</v>
      </c>
      <c r="G941" s="197">
        <f t="shared" si="144"/>
        <v>0</v>
      </c>
      <c r="H941" s="19">
        <f t="shared" si="148"/>
        <v>782</v>
      </c>
      <c r="K941" s="19">
        <f t="shared" si="145"/>
        <v>782</v>
      </c>
      <c r="L941" s="31" t="s">
        <v>5</v>
      </c>
      <c r="M941" s="19">
        <f t="shared" si="146"/>
        <v>187</v>
      </c>
      <c r="N941" s="31" t="s">
        <v>4</v>
      </c>
      <c r="O941" s="19">
        <f t="shared" si="147"/>
        <v>748</v>
      </c>
      <c r="P941" s="162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  <c r="DX941" s="15"/>
      <c r="DY941" s="15"/>
      <c r="DZ941" s="15"/>
      <c r="EA941" s="15"/>
      <c r="EB941" s="15"/>
      <c r="EC941" s="15"/>
      <c r="ED941" s="15"/>
      <c r="EE941" s="15"/>
      <c r="EF941" s="15"/>
      <c r="EG941" s="15"/>
      <c r="EH941" s="15"/>
      <c r="EI941" s="15"/>
      <c r="EJ941" s="15"/>
      <c r="EK941" s="15"/>
      <c r="EL941" s="15"/>
      <c r="EM941" s="15"/>
      <c r="EN941" s="15"/>
      <c r="EO941" s="15"/>
      <c r="EP941" s="15"/>
      <c r="EQ941" s="15"/>
      <c r="ER941" s="15"/>
      <c r="ES941" s="15"/>
      <c r="ET941" s="15"/>
    </row>
    <row r="942" spans="2:150" ht="26.25" customHeight="1" x14ac:dyDescent="0.2">
      <c r="B942" s="585"/>
      <c r="C942" s="585"/>
      <c r="D942" s="585"/>
      <c r="E942" s="193" t="s">
        <v>111</v>
      </c>
      <c r="F942" s="104" t="s">
        <v>235</v>
      </c>
      <c r="G942" s="197">
        <f t="shared" si="144"/>
        <v>0</v>
      </c>
      <c r="H942" s="19">
        <f t="shared" si="148"/>
        <v>783</v>
      </c>
      <c r="K942" s="19">
        <f t="shared" si="145"/>
        <v>783</v>
      </c>
      <c r="L942" s="31" t="s">
        <v>5</v>
      </c>
      <c r="M942" s="19">
        <f t="shared" si="146"/>
        <v>188</v>
      </c>
      <c r="N942" s="31" t="s">
        <v>4</v>
      </c>
      <c r="O942" s="19">
        <f t="shared" si="147"/>
        <v>749</v>
      </c>
      <c r="P942" s="162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  <c r="DX942" s="15"/>
      <c r="DY942" s="15"/>
      <c r="DZ942" s="15"/>
      <c r="EA942" s="15"/>
      <c r="EB942" s="15"/>
      <c r="EC942" s="15"/>
      <c r="ED942" s="15"/>
      <c r="EE942" s="15"/>
      <c r="EF942" s="15"/>
      <c r="EG942" s="15"/>
      <c r="EH942" s="15"/>
      <c r="EI942" s="15"/>
      <c r="EJ942" s="15"/>
      <c r="EK942" s="15"/>
      <c r="EL942" s="15"/>
      <c r="EM942" s="15"/>
      <c r="EN942" s="15"/>
      <c r="EO942" s="15"/>
      <c r="EP942" s="15"/>
      <c r="EQ942" s="15"/>
      <c r="ER942" s="15"/>
      <c r="ES942" s="15"/>
      <c r="ET942" s="15"/>
    </row>
    <row r="943" spans="2:150" ht="26.25" customHeight="1" x14ac:dyDescent="0.2">
      <c r="B943" s="585"/>
      <c r="C943" s="585"/>
      <c r="D943" s="585"/>
      <c r="E943" s="193" t="s">
        <v>112</v>
      </c>
      <c r="F943" s="104" t="s">
        <v>235</v>
      </c>
      <c r="G943" s="197">
        <f t="shared" si="144"/>
        <v>0</v>
      </c>
      <c r="H943" s="19">
        <f t="shared" si="148"/>
        <v>784</v>
      </c>
      <c r="K943" s="19">
        <f t="shared" si="145"/>
        <v>784</v>
      </c>
      <c r="L943" s="31" t="s">
        <v>5</v>
      </c>
      <c r="M943" s="19">
        <f t="shared" si="146"/>
        <v>189</v>
      </c>
      <c r="N943" s="31" t="s">
        <v>4</v>
      </c>
      <c r="O943" s="19">
        <f t="shared" si="147"/>
        <v>750</v>
      </c>
      <c r="P943" s="162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  <c r="EN943" s="15"/>
      <c r="EO943" s="15"/>
      <c r="EP943" s="15"/>
      <c r="EQ943" s="15"/>
      <c r="ER943" s="15"/>
      <c r="ES943" s="15"/>
      <c r="ET943" s="15"/>
    </row>
    <row r="944" spans="2:150" ht="26.25" customHeight="1" x14ac:dyDescent="0.2">
      <c r="B944" s="585"/>
      <c r="C944" s="585"/>
      <c r="D944" s="585"/>
      <c r="E944" s="200" t="s">
        <v>113</v>
      </c>
      <c r="F944" s="104" t="s">
        <v>235</v>
      </c>
      <c r="G944" s="197">
        <f t="shared" si="144"/>
        <v>0</v>
      </c>
      <c r="H944" s="19">
        <f t="shared" si="148"/>
        <v>785</v>
      </c>
      <c r="K944" s="19">
        <f t="shared" si="145"/>
        <v>785</v>
      </c>
      <c r="L944" s="31" t="s">
        <v>5</v>
      </c>
      <c r="M944" s="19">
        <f t="shared" si="146"/>
        <v>190</v>
      </c>
      <c r="N944" s="31" t="s">
        <v>4</v>
      </c>
      <c r="O944" s="19">
        <f t="shared" si="147"/>
        <v>751</v>
      </c>
      <c r="P944" s="162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  <c r="EI944" s="15"/>
      <c r="EJ944" s="15"/>
      <c r="EK944" s="15"/>
      <c r="EL944" s="15"/>
      <c r="EM944" s="15"/>
      <c r="EN944" s="15"/>
      <c r="EO944" s="15"/>
      <c r="EP944" s="15"/>
      <c r="EQ944" s="15"/>
      <c r="ER944" s="15"/>
      <c r="ES944" s="15"/>
      <c r="ET944" s="15"/>
    </row>
    <row r="945" spans="2:150" ht="26.25" customHeight="1" x14ac:dyDescent="0.2">
      <c r="B945" s="585"/>
      <c r="C945" s="585"/>
      <c r="D945" s="585"/>
      <c r="E945" s="193" t="s">
        <v>29</v>
      </c>
      <c r="F945" s="104" t="s">
        <v>235</v>
      </c>
      <c r="G945" s="197">
        <f>SUM(G929:G944)</f>
        <v>0</v>
      </c>
      <c r="H945" s="19">
        <f>H944+1</f>
        <v>786</v>
      </c>
      <c r="K945" s="19">
        <f t="shared" si="145"/>
        <v>786</v>
      </c>
      <c r="L945" s="31" t="s">
        <v>5</v>
      </c>
      <c r="M945" s="11" t="s">
        <v>75</v>
      </c>
      <c r="N945" s="19">
        <f>H929</f>
        <v>770</v>
      </c>
      <c r="O945" s="17" t="s">
        <v>76</v>
      </c>
      <c r="P945" s="19">
        <f>H944</f>
        <v>785</v>
      </c>
      <c r="Q945" s="63" t="s">
        <v>77</v>
      </c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  <c r="DX945" s="15"/>
      <c r="DY945" s="15"/>
      <c r="DZ945" s="15"/>
      <c r="EA945" s="15"/>
      <c r="EB945" s="15"/>
      <c r="EC945" s="15"/>
      <c r="ED945" s="15"/>
      <c r="EE945" s="15"/>
      <c r="EF945" s="15"/>
      <c r="EG945" s="15"/>
      <c r="EH945" s="15"/>
      <c r="EI945" s="15"/>
      <c r="EJ945" s="15"/>
      <c r="EK945" s="15"/>
      <c r="EL945" s="15"/>
      <c r="EM945" s="15"/>
      <c r="EN945" s="15"/>
      <c r="EO945" s="15"/>
      <c r="EP945" s="15"/>
      <c r="EQ945" s="15"/>
      <c r="ER945" s="15"/>
      <c r="ES945" s="15"/>
      <c r="ET945" s="15"/>
    </row>
    <row r="946" spans="2:150" ht="26.25" customHeight="1" x14ac:dyDescent="0.2">
      <c r="B946" s="585"/>
      <c r="C946" s="585"/>
      <c r="D946" s="585" t="s">
        <v>127</v>
      </c>
      <c r="E946" s="585"/>
      <c r="F946" s="104" t="s">
        <v>93</v>
      </c>
      <c r="G946" s="197">
        <f>IF(G243=0,0,G60*G945/(G243*12))</f>
        <v>0</v>
      </c>
      <c r="H946" s="19">
        <f>H945+1</f>
        <v>787</v>
      </c>
      <c r="K946" s="19">
        <f>H946</f>
        <v>787</v>
      </c>
      <c r="L946" s="31" t="s">
        <v>5</v>
      </c>
      <c r="M946" s="19">
        <f>H60</f>
        <v>27</v>
      </c>
      <c r="N946" s="31" t="s">
        <v>4</v>
      </c>
      <c r="O946" s="19">
        <f>H945</f>
        <v>786</v>
      </c>
      <c r="P946" s="31" t="s">
        <v>89</v>
      </c>
      <c r="Q946" s="19">
        <f>H243</f>
        <v>191</v>
      </c>
      <c r="R946" s="31" t="s">
        <v>4</v>
      </c>
      <c r="S946" s="31">
        <v>12</v>
      </c>
      <c r="T946" s="63" t="s">
        <v>77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  <c r="DX946" s="15"/>
      <c r="DY946" s="15"/>
      <c r="DZ946" s="15"/>
      <c r="EA946" s="15"/>
      <c r="EB946" s="15"/>
      <c r="EC946" s="15"/>
      <c r="ED946" s="15"/>
      <c r="EE946" s="15"/>
      <c r="EF946" s="15"/>
      <c r="EG946" s="15"/>
      <c r="EH946" s="15"/>
      <c r="EI946" s="15"/>
      <c r="EJ946" s="15"/>
      <c r="EK946" s="15"/>
      <c r="EL946" s="15"/>
      <c r="EM946" s="15"/>
      <c r="EN946" s="15"/>
      <c r="EO946" s="15"/>
      <c r="EP946" s="15"/>
      <c r="EQ946" s="15"/>
      <c r="ER946" s="15"/>
      <c r="ES946" s="15"/>
      <c r="ET946" s="15"/>
    </row>
    <row r="947" spans="2:150" ht="26.25" customHeight="1" x14ac:dyDescent="0.2">
      <c r="B947" s="585"/>
      <c r="C947" s="585" t="s">
        <v>128</v>
      </c>
      <c r="D947" s="585"/>
      <c r="E947" s="585"/>
      <c r="F947" s="104" t="s">
        <v>93</v>
      </c>
      <c r="G947" s="197">
        <f>IF(G397=0,0,(G927*G149+G946*G243)/G397)</f>
        <v>0</v>
      </c>
      <c r="H947" s="19">
        <f>H946+1</f>
        <v>788</v>
      </c>
      <c r="K947" s="19">
        <f>H947</f>
        <v>788</v>
      </c>
      <c r="L947" s="68" t="s">
        <v>90</v>
      </c>
      <c r="M947" s="19">
        <f>H149</f>
        <v>103</v>
      </c>
      <c r="N947" s="31" t="s">
        <v>4</v>
      </c>
      <c r="O947" s="19">
        <f>H927</f>
        <v>769</v>
      </c>
      <c r="P947" s="31" t="s">
        <v>3</v>
      </c>
      <c r="Q947" s="19">
        <f>H243</f>
        <v>191</v>
      </c>
      <c r="R947" s="31" t="s">
        <v>4</v>
      </c>
      <c r="S947" s="19">
        <f>H946</f>
        <v>787</v>
      </c>
      <c r="T947" s="61" t="s">
        <v>92</v>
      </c>
      <c r="U947" s="19">
        <f>H397</f>
        <v>300</v>
      </c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  <c r="DX947" s="15"/>
      <c r="DY947" s="15"/>
      <c r="DZ947" s="15"/>
      <c r="EA947" s="15"/>
      <c r="EB947" s="15"/>
      <c r="EC947" s="15"/>
      <c r="ED947" s="15"/>
      <c r="EE947" s="15"/>
      <c r="EF947" s="15"/>
      <c r="EG947" s="15"/>
      <c r="EH947" s="15"/>
      <c r="EI947" s="15"/>
      <c r="EJ947" s="15"/>
      <c r="EK947" s="15"/>
      <c r="EL947" s="15"/>
      <c r="EM947" s="15"/>
      <c r="EN947" s="15"/>
      <c r="EO947" s="15"/>
      <c r="EP947" s="15"/>
      <c r="EQ947" s="15"/>
      <c r="ER947" s="15"/>
      <c r="ES947" s="15"/>
      <c r="ET947" s="15"/>
    </row>
    <row r="948" spans="2:150" ht="26.25" customHeight="1" x14ac:dyDescent="0.2">
      <c r="B948" s="36"/>
      <c r="C948" s="36"/>
      <c r="D948" s="36"/>
      <c r="E948" s="36"/>
      <c r="F948" s="36"/>
      <c r="G948" s="202"/>
      <c r="H948" s="36"/>
      <c r="I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  <c r="DX948" s="15"/>
      <c r="DY948" s="15"/>
      <c r="DZ948" s="15"/>
      <c r="EA948" s="15"/>
      <c r="EB948" s="15"/>
      <c r="EC948" s="15"/>
      <c r="ED948" s="15"/>
      <c r="EE948" s="15"/>
      <c r="EF948" s="15"/>
      <c r="EG948" s="15"/>
      <c r="EH948" s="15"/>
      <c r="EI948" s="15"/>
      <c r="EJ948" s="15"/>
      <c r="EK948" s="15"/>
      <c r="EL948" s="15"/>
      <c r="EM948" s="15"/>
      <c r="EN948" s="15"/>
      <c r="EO948" s="15"/>
      <c r="EP948" s="15"/>
      <c r="EQ948" s="15"/>
      <c r="ER948" s="15"/>
      <c r="ES948" s="15"/>
      <c r="ET948" s="15"/>
    </row>
    <row r="949" spans="2:150" ht="26.25" customHeight="1" x14ac:dyDescent="0.2">
      <c r="B949" s="585" t="s">
        <v>356</v>
      </c>
      <c r="C949" s="585" t="s">
        <v>16</v>
      </c>
      <c r="D949" s="585" t="s">
        <v>355</v>
      </c>
      <c r="E949" s="193" t="s">
        <v>54</v>
      </c>
      <c r="F949" s="104" t="s">
        <v>283</v>
      </c>
      <c r="G949" s="201">
        <f>12*Coeficientes!F177</f>
        <v>0.12</v>
      </c>
      <c r="H949" s="19">
        <f>H947+1</f>
        <v>789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  <c r="DX949" s="15"/>
      <c r="DY949" s="15"/>
      <c r="DZ949" s="15"/>
      <c r="EA949" s="15"/>
      <c r="EB949" s="15"/>
      <c r="EC949" s="15"/>
      <c r="ED949" s="15"/>
      <c r="EE949" s="15"/>
      <c r="EF949" s="15"/>
      <c r="EG949" s="15"/>
      <c r="EH949" s="15"/>
      <c r="EI949" s="15"/>
      <c r="EJ949" s="15"/>
      <c r="EK949" s="15"/>
      <c r="EL949" s="15"/>
      <c r="EM949" s="15"/>
      <c r="EN949" s="15"/>
      <c r="EO949" s="15"/>
      <c r="EP949" s="15"/>
      <c r="EQ949" s="15"/>
      <c r="ER949" s="15"/>
      <c r="ES949" s="15"/>
      <c r="ET949" s="15"/>
    </row>
    <row r="950" spans="2:150" ht="26.25" customHeight="1" x14ac:dyDescent="0.2">
      <c r="B950" s="585"/>
      <c r="C950" s="585"/>
      <c r="D950" s="585"/>
      <c r="E950" s="193" t="s">
        <v>99</v>
      </c>
      <c r="F950" s="104" t="s">
        <v>283</v>
      </c>
      <c r="G950" s="201">
        <f>12*Coeficientes!F178</f>
        <v>0.1026</v>
      </c>
      <c r="H950" s="19">
        <f>H949+1</f>
        <v>790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  <c r="EI950" s="15"/>
      <c r="EJ950" s="15"/>
      <c r="EK950" s="15"/>
      <c r="EL950" s="15"/>
      <c r="EM950" s="15"/>
      <c r="EN950" s="15"/>
      <c r="EO950" s="15"/>
      <c r="EP950" s="15"/>
      <c r="EQ950" s="15"/>
      <c r="ER950" s="15"/>
      <c r="ES950" s="15"/>
      <c r="ET950" s="15"/>
    </row>
    <row r="951" spans="2:150" ht="26.25" customHeight="1" x14ac:dyDescent="0.2">
      <c r="B951" s="585"/>
      <c r="C951" s="585"/>
      <c r="D951" s="585"/>
      <c r="E951" s="193" t="s">
        <v>100</v>
      </c>
      <c r="F951" s="104" t="s">
        <v>283</v>
      </c>
      <c r="G951" s="201">
        <f>12*Coeficientes!F179</f>
        <v>8.6781818181818168E-2</v>
      </c>
      <c r="H951" s="19">
        <f t="shared" ref="H951:H964" si="149">H950+1</f>
        <v>791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  <c r="DX951" s="15"/>
      <c r="DY951" s="15"/>
      <c r="DZ951" s="15"/>
      <c r="EA951" s="15"/>
      <c r="EB951" s="15"/>
      <c r="EC951" s="15"/>
      <c r="ED951" s="15"/>
      <c r="EE951" s="15"/>
      <c r="EF951" s="15"/>
      <c r="EG951" s="15"/>
      <c r="EH951" s="15"/>
      <c r="EI951" s="15"/>
      <c r="EJ951" s="15"/>
      <c r="EK951" s="15"/>
      <c r="EL951" s="15"/>
      <c r="EM951" s="15"/>
      <c r="EN951" s="15"/>
      <c r="EO951" s="15"/>
      <c r="EP951" s="15"/>
      <c r="EQ951" s="15"/>
      <c r="ER951" s="15"/>
      <c r="ES951" s="15"/>
      <c r="ET951" s="15"/>
    </row>
    <row r="952" spans="2:150" ht="26.25" customHeight="1" x14ac:dyDescent="0.2">
      <c r="B952" s="585"/>
      <c r="C952" s="585"/>
      <c r="D952" s="585"/>
      <c r="E952" s="193" t="s">
        <v>101</v>
      </c>
      <c r="F952" s="104" t="s">
        <v>283</v>
      </c>
      <c r="G952" s="201">
        <f>12*Coeficientes!F180</f>
        <v>7.2545454545454538E-2</v>
      </c>
      <c r="H952" s="19">
        <f t="shared" si="149"/>
        <v>792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  <c r="DX952" s="15"/>
      <c r="DY952" s="15"/>
      <c r="DZ952" s="15"/>
      <c r="EA952" s="15"/>
      <c r="EB952" s="15"/>
      <c r="EC952" s="15"/>
      <c r="ED952" s="15"/>
      <c r="EE952" s="15"/>
      <c r="EF952" s="15"/>
      <c r="EG952" s="15"/>
      <c r="EH952" s="15"/>
      <c r="EI952" s="15"/>
      <c r="EJ952" s="15"/>
      <c r="EK952" s="15"/>
      <c r="EL952" s="15"/>
      <c r="EM952" s="15"/>
      <c r="EN952" s="15"/>
      <c r="EO952" s="15"/>
      <c r="EP952" s="15"/>
      <c r="EQ952" s="15"/>
      <c r="ER952" s="15"/>
      <c r="ES952" s="15"/>
      <c r="ET952" s="15"/>
    </row>
    <row r="953" spans="2:150" ht="26.25" customHeight="1" x14ac:dyDescent="0.2">
      <c r="B953" s="585"/>
      <c r="C953" s="585"/>
      <c r="D953" s="585"/>
      <c r="E953" s="193" t="s">
        <v>102</v>
      </c>
      <c r="F953" s="104" t="s">
        <v>283</v>
      </c>
      <c r="G953" s="201">
        <f>12*Coeficientes!F181</f>
        <v>5.9890909090909078E-2</v>
      </c>
      <c r="H953" s="19">
        <f t="shared" si="149"/>
        <v>793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</row>
    <row r="954" spans="2:150" ht="26.25" customHeight="1" x14ac:dyDescent="0.2">
      <c r="B954" s="585"/>
      <c r="C954" s="585"/>
      <c r="D954" s="585"/>
      <c r="E954" s="193" t="s">
        <v>103</v>
      </c>
      <c r="F954" s="104" t="s">
        <v>283</v>
      </c>
      <c r="G954" s="201">
        <f>12*Coeficientes!F182</f>
        <v>4.881818181818183E-2</v>
      </c>
      <c r="H954" s="19">
        <f t="shared" si="149"/>
        <v>794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  <c r="EN954" s="15"/>
      <c r="EO954" s="15"/>
      <c r="EP954" s="15"/>
      <c r="EQ954" s="15"/>
      <c r="ER954" s="15"/>
      <c r="ES954" s="15"/>
      <c r="ET954" s="15"/>
    </row>
    <row r="955" spans="2:150" ht="26.25" customHeight="1" x14ac:dyDescent="0.2">
      <c r="B955" s="585"/>
      <c r="C955" s="585"/>
      <c r="D955" s="585"/>
      <c r="E955" s="193" t="s">
        <v>104</v>
      </c>
      <c r="F955" s="104" t="s">
        <v>283</v>
      </c>
      <c r="G955" s="201">
        <f>12*Coeficientes!F183</f>
        <v>3.9327272727272732E-2</v>
      </c>
      <c r="H955" s="19">
        <f t="shared" si="149"/>
        <v>795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  <c r="EI955" s="15"/>
      <c r="EJ955" s="15"/>
      <c r="EK955" s="15"/>
      <c r="EL955" s="15"/>
      <c r="EM955" s="15"/>
      <c r="EN955" s="15"/>
      <c r="EO955" s="15"/>
      <c r="EP955" s="15"/>
      <c r="EQ955" s="15"/>
      <c r="ER955" s="15"/>
      <c r="ES955" s="15"/>
      <c r="ET955" s="15"/>
    </row>
    <row r="956" spans="2:150" ht="26.25" customHeight="1" x14ac:dyDescent="0.2">
      <c r="B956" s="585"/>
      <c r="C956" s="585"/>
      <c r="D956" s="585"/>
      <c r="E956" s="193" t="s">
        <v>105</v>
      </c>
      <c r="F956" s="104" t="s">
        <v>283</v>
      </c>
      <c r="G956" s="201">
        <f>12*Coeficientes!F184</f>
        <v>3.1418181818181817E-2</v>
      </c>
      <c r="H956" s="19">
        <f t="shared" si="149"/>
        <v>796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  <c r="EN956" s="15"/>
      <c r="EO956" s="15"/>
      <c r="EP956" s="15"/>
      <c r="EQ956" s="15"/>
      <c r="ER956" s="15"/>
      <c r="ES956" s="15"/>
      <c r="ET956" s="15"/>
    </row>
    <row r="957" spans="2:150" ht="26.25" customHeight="1" x14ac:dyDescent="0.2">
      <c r="B957" s="585"/>
      <c r="C957" s="585"/>
      <c r="D957" s="585"/>
      <c r="E957" s="193" t="s">
        <v>106</v>
      </c>
      <c r="F957" s="104" t="s">
        <v>283</v>
      </c>
      <c r="G957" s="201">
        <f>12*Coeficientes!F185</f>
        <v>2.509090909090908E-2</v>
      </c>
      <c r="H957" s="19">
        <f t="shared" si="149"/>
        <v>797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  <c r="DX957" s="15"/>
      <c r="DY957" s="15"/>
      <c r="DZ957" s="15"/>
      <c r="EA957" s="15"/>
      <c r="EB957" s="15"/>
      <c r="EC957" s="15"/>
      <c r="ED957" s="15"/>
      <c r="EE957" s="15"/>
      <c r="EF957" s="15"/>
      <c r="EG957" s="15"/>
      <c r="EH957" s="15"/>
      <c r="EI957" s="15"/>
      <c r="EJ957" s="15"/>
      <c r="EK957" s="15"/>
      <c r="EL957" s="15"/>
      <c r="EM957" s="15"/>
      <c r="EN957" s="15"/>
      <c r="EO957" s="15"/>
      <c r="EP957" s="15"/>
      <c r="EQ957" s="15"/>
      <c r="ER957" s="15"/>
      <c r="ES957" s="15"/>
      <c r="ET957" s="15"/>
    </row>
    <row r="958" spans="2:150" ht="26.25" customHeight="1" x14ac:dyDescent="0.2">
      <c r="B958" s="585"/>
      <c r="C958" s="585"/>
      <c r="D958" s="585"/>
      <c r="E958" s="193" t="s">
        <v>107</v>
      </c>
      <c r="F958" s="104" t="s">
        <v>283</v>
      </c>
      <c r="G958" s="201">
        <f>12*Coeficientes!F186</f>
        <v>2.0345454545454545E-2</v>
      </c>
      <c r="H958" s="19">
        <f t="shared" si="149"/>
        <v>798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  <c r="DX958" s="15"/>
      <c r="DY958" s="15"/>
      <c r="DZ958" s="15"/>
      <c r="EA958" s="15"/>
      <c r="EB958" s="15"/>
      <c r="EC958" s="15"/>
      <c r="ED958" s="15"/>
      <c r="EE958" s="15"/>
      <c r="EF958" s="15"/>
      <c r="EG958" s="15"/>
      <c r="EH958" s="15"/>
      <c r="EI958" s="15"/>
      <c r="EJ958" s="15"/>
      <c r="EK958" s="15"/>
      <c r="EL958" s="15"/>
      <c r="EM958" s="15"/>
      <c r="EN958" s="15"/>
      <c r="EO958" s="15"/>
      <c r="EP958" s="15"/>
      <c r="EQ958" s="15"/>
      <c r="ER958" s="15"/>
      <c r="ES958" s="15"/>
      <c r="ET958" s="15"/>
    </row>
    <row r="959" spans="2:150" ht="26.25" customHeight="1" x14ac:dyDescent="0.2">
      <c r="B959" s="585"/>
      <c r="C959" s="585"/>
      <c r="D959" s="585"/>
      <c r="E959" s="193" t="s">
        <v>108</v>
      </c>
      <c r="F959" s="104" t="s">
        <v>283</v>
      </c>
      <c r="G959" s="201">
        <f>12*Coeficientes!F187</f>
        <v>1.7181818181818184E-2</v>
      </c>
      <c r="H959" s="19">
        <f t="shared" si="149"/>
        <v>799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</row>
    <row r="960" spans="2:150" ht="26.25" customHeight="1" x14ac:dyDescent="0.2">
      <c r="B960" s="585"/>
      <c r="C960" s="585"/>
      <c r="D960" s="585"/>
      <c r="E960" s="193" t="s">
        <v>109</v>
      </c>
      <c r="F960" s="104" t="s">
        <v>283</v>
      </c>
      <c r="G960" s="201">
        <f>12*Coeficientes!F188</f>
        <v>1.5599999999999999E-2</v>
      </c>
      <c r="H960" s="19">
        <f t="shared" si="149"/>
        <v>800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  <c r="EN960" s="15"/>
      <c r="EO960" s="15"/>
      <c r="EP960" s="15"/>
      <c r="EQ960" s="15"/>
      <c r="ER960" s="15"/>
      <c r="ES960" s="15"/>
      <c r="ET960" s="15"/>
    </row>
    <row r="961" spans="2:150" ht="26.25" customHeight="1" x14ac:dyDescent="0.2">
      <c r="B961" s="585"/>
      <c r="C961" s="585"/>
      <c r="D961" s="585"/>
      <c r="E961" s="193" t="s">
        <v>110</v>
      </c>
      <c r="F961" s="104" t="s">
        <v>283</v>
      </c>
      <c r="G961" s="201">
        <f>12*Coeficientes!F189</f>
        <v>1.5599999999999999E-2</v>
      </c>
      <c r="H961" s="19">
        <f t="shared" si="149"/>
        <v>801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  <c r="EN961" s="15"/>
      <c r="EO961" s="15"/>
      <c r="EP961" s="15"/>
      <c r="EQ961" s="15"/>
      <c r="ER961" s="15"/>
      <c r="ES961" s="15"/>
      <c r="ET961" s="15"/>
    </row>
    <row r="962" spans="2:150" ht="26.25" customHeight="1" x14ac:dyDescent="0.2">
      <c r="B962" s="585"/>
      <c r="C962" s="585"/>
      <c r="D962" s="585"/>
      <c r="E962" s="193" t="s">
        <v>111</v>
      </c>
      <c r="F962" s="104" t="s">
        <v>283</v>
      </c>
      <c r="G962" s="201">
        <f>12*Coeficientes!F190</f>
        <v>1.5599999999999999E-2</v>
      </c>
      <c r="H962" s="19">
        <f t="shared" si="149"/>
        <v>802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</row>
    <row r="963" spans="2:150" ht="26.25" customHeight="1" x14ac:dyDescent="0.2">
      <c r="B963" s="585"/>
      <c r="C963" s="585"/>
      <c r="D963" s="585"/>
      <c r="E963" s="193" t="s">
        <v>112</v>
      </c>
      <c r="F963" s="104" t="s">
        <v>283</v>
      </c>
      <c r="G963" s="201">
        <f>12*Coeficientes!F191</f>
        <v>1.5599999999999999E-2</v>
      </c>
      <c r="H963" s="19">
        <f t="shared" si="149"/>
        <v>803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  <c r="EI963" s="15"/>
      <c r="EJ963" s="15"/>
      <c r="EK963" s="15"/>
      <c r="EL963" s="15"/>
      <c r="EM963" s="15"/>
      <c r="EN963" s="15"/>
      <c r="EO963" s="15"/>
      <c r="EP963" s="15"/>
      <c r="EQ963" s="15"/>
      <c r="ER963" s="15"/>
      <c r="ES963" s="15"/>
      <c r="ET963" s="15"/>
    </row>
    <row r="964" spans="2:150" ht="26.25" customHeight="1" x14ac:dyDescent="0.2">
      <c r="B964" s="585"/>
      <c r="C964" s="585"/>
      <c r="D964" s="585"/>
      <c r="E964" s="200" t="s">
        <v>113</v>
      </c>
      <c r="F964" s="104" t="s">
        <v>283</v>
      </c>
      <c r="G964" s="201">
        <f>12*Coeficientes!F192</f>
        <v>1.5599999999999999E-2</v>
      </c>
      <c r="H964" s="19">
        <f t="shared" si="149"/>
        <v>804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  <c r="EI964" s="15"/>
      <c r="EJ964" s="15"/>
      <c r="EK964" s="15"/>
      <c r="EL964" s="15"/>
      <c r="EM964" s="15"/>
      <c r="EN964" s="15"/>
      <c r="EO964" s="15"/>
      <c r="EP964" s="15"/>
      <c r="EQ964" s="15"/>
      <c r="ER964" s="15"/>
      <c r="ES964" s="15"/>
      <c r="ET964" s="15"/>
    </row>
    <row r="965" spans="2:150" ht="26.25" customHeight="1" x14ac:dyDescent="0.2">
      <c r="B965" s="36"/>
      <c r="C965" s="36"/>
      <c r="D965" s="36"/>
      <c r="E965" s="36"/>
      <c r="F965" s="36"/>
      <c r="G965" s="202"/>
      <c r="H965" s="36"/>
      <c r="I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</row>
    <row r="966" spans="2:150" ht="26.25" customHeight="1" x14ac:dyDescent="0.2">
      <c r="B966" s="585" t="s">
        <v>356</v>
      </c>
      <c r="C966" s="585" t="s">
        <v>16</v>
      </c>
      <c r="D966" s="585" t="s">
        <v>360</v>
      </c>
      <c r="E966" s="193" t="s">
        <v>54</v>
      </c>
      <c r="F966" s="104" t="s">
        <v>235</v>
      </c>
      <c r="G966" s="197">
        <f t="shared" ref="G966:G981" si="150">G151*G949</f>
        <v>0</v>
      </c>
      <c r="H966" s="19">
        <f>H964+1</f>
        <v>805</v>
      </c>
      <c r="K966" s="19">
        <f>H966</f>
        <v>805</v>
      </c>
      <c r="L966" s="31" t="s">
        <v>5</v>
      </c>
      <c r="M966" s="19">
        <f t="shared" ref="M966:M981" si="151">H151</f>
        <v>104</v>
      </c>
      <c r="N966" s="31" t="s">
        <v>4</v>
      </c>
      <c r="O966" s="19">
        <f t="shared" ref="O966:O981" si="152">H949</f>
        <v>789</v>
      </c>
      <c r="P966" s="162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</row>
    <row r="967" spans="2:150" ht="26.25" customHeight="1" x14ac:dyDescent="0.2">
      <c r="B967" s="585"/>
      <c r="C967" s="585"/>
      <c r="D967" s="585"/>
      <c r="E967" s="193" t="s">
        <v>99</v>
      </c>
      <c r="F967" s="104" t="s">
        <v>235</v>
      </c>
      <c r="G967" s="197">
        <f t="shared" si="150"/>
        <v>0</v>
      </c>
      <c r="H967" s="19">
        <f>H966+1</f>
        <v>806</v>
      </c>
      <c r="K967" s="19">
        <f t="shared" ref="K967:K982" si="153">H967</f>
        <v>806</v>
      </c>
      <c r="L967" s="31" t="s">
        <v>5</v>
      </c>
      <c r="M967" s="19">
        <f t="shared" si="151"/>
        <v>105</v>
      </c>
      <c r="N967" s="31" t="s">
        <v>4</v>
      </c>
      <c r="O967" s="19">
        <f t="shared" si="152"/>
        <v>790</v>
      </c>
      <c r="P967" s="162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</row>
    <row r="968" spans="2:150" ht="26.25" customHeight="1" x14ac:dyDescent="0.2">
      <c r="B968" s="585"/>
      <c r="C968" s="585"/>
      <c r="D968" s="585"/>
      <c r="E968" s="193" t="s">
        <v>100</v>
      </c>
      <c r="F968" s="104" t="s">
        <v>235</v>
      </c>
      <c r="G968" s="197">
        <f t="shared" si="150"/>
        <v>0</v>
      </c>
      <c r="H968" s="19">
        <f t="shared" ref="H968:H981" si="154">H967+1</f>
        <v>807</v>
      </c>
      <c r="K968" s="19">
        <f t="shared" si="153"/>
        <v>807</v>
      </c>
      <c r="L968" s="31" t="s">
        <v>5</v>
      </c>
      <c r="M968" s="19">
        <f t="shared" si="151"/>
        <v>106</v>
      </c>
      <c r="N968" s="31" t="s">
        <v>4</v>
      </c>
      <c r="O968" s="19">
        <f t="shared" si="152"/>
        <v>791</v>
      </c>
      <c r="P968" s="162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  <c r="EI968" s="15"/>
      <c r="EJ968" s="15"/>
      <c r="EK968" s="15"/>
      <c r="EL968" s="15"/>
      <c r="EM968" s="15"/>
      <c r="EN968" s="15"/>
      <c r="EO968" s="15"/>
      <c r="EP968" s="15"/>
      <c r="EQ968" s="15"/>
      <c r="ER968" s="15"/>
      <c r="ES968" s="15"/>
      <c r="ET968" s="15"/>
    </row>
    <row r="969" spans="2:150" ht="26.25" customHeight="1" x14ac:dyDescent="0.2">
      <c r="B969" s="585"/>
      <c r="C969" s="585"/>
      <c r="D969" s="585"/>
      <c r="E969" s="193" t="s">
        <v>101</v>
      </c>
      <c r="F969" s="104" t="s">
        <v>235</v>
      </c>
      <c r="G969" s="197">
        <f t="shared" si="150"/>
        <v>0</v>
      </c>
      <c r="H969" s="19">
        <f t="shared" si="154"/>
        <v>808</v>
      </c>
      <c r="K969" s="19">
        <f t="shared" si="153"/>
        <v>808</v>
      </c>
      <c r="L969" s="31" t="s">
        <v>5</v>
      </c>
      <c r="M969" s="19">
        <f t="shared" si="151"/>
        <v>107</v>
      </c>
      <c r="N969" s="31" t="s">
        <v>4</v>
      </c>
      <c r="O969" s="19">
        <f t="shared" si="152"/>
        <v>792</v>
      </c>
      <c r="P969" s="162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  <c r="DX969" s="15"/>
      <c r="DY969" s="15"/>
      <c r="DZ969" s="15"/>
      <c r="EA969" s="15"/>
      <c r="EB969" s="15"/>
      <c r="EC969" s="15"/>
      <c r="ED969" s="15"/>
      <c r="EE969" s="15"/>
      <c r="EF969" s="15"/>
      <c r="EG969" s="15"/>
      <c r="EH969" s="15"/>
      <c r="EI969" s="15"/>
      <c r="EJ969" s="15"/>
      <c r="EK969" s="15"/>
      <c r="EL969" s="15"/>
      <c r="EM969" s="15"/>
      <c r="EN969" s="15"/>
      <c r="EO969" s="15"/>
      <c r="EP969" s="15"/>
      <c r="EQ969" s="15"/>
      <c r="ER969" s="15"/>
      <c r="ES969" s="15"/>
      <c r="ET969" s="15"/>
    </row>
    <row r="970" spans="2:150" ht="26.25" customHeight="1" x14ac:dyDescent="0.2">
      <c r="B970" s="585"/>
      <c r="C970" s="585"/>
      <c r="D970" s="585"/>
      <c r="E970" s="193" t="s">
        <v>102</v>
      </c>
      <c r="F970" s="104" t="s">
        <v>235</v>
      </c>
      <c r="G970" s="197">
        <f t="shared" si="150"/>
        <v>0</v>
      </c>
      <c r="H970" s="19">
        <f t="shared" si="154"/>
        <v>809</v>
      </c>
      <c r="K970" s="19">
        <f t="shared" si="153"/>
        <v>809</v>
      </c>
      <c r="L970" s="31" t="s">
        <v>5</v>
      </c>
      <c r="M970" s="19">
        <f t="shared" si="151"/>
        <v>108</v>
      </c>
      <c r="N970" s="31" t="s">
        <v>4</v>
      </c>
      <c r="O970" s="19">
        <f t="shared" si="152"/>
        <v>793</v>
      </c>
      <c r="P970" s="162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  <c r="DX970" s="15"/>
      <c r="DY970" s="15"/>
      <c r="DZ970" s="15"/>
      <c r="EA970" s="15"/>
      <c r="EB970" s="15"/>
      <c r="EC970" s="15"/>
      <c r="ED970" s="15"/>
      <c r="EE970" s="15"/>
      <c r="EF970" s="15"/>
      <c r="EG970" s="15"/>
      <c r="EH970" s="15"/>
      <c r="EI970" s="15"/>
      <c r="EJ970" s="15"/>
      <c r="EK970" s="15"/>
      <c r="EL970" s="15"/>
      <c r="EM970" s="15"/>
      <c r="EN970" s="15"/>
      <c r="EO970" s="15"/>
      <c r="EP970" s="15"/>
      <c r="EQ970" s="15"/>
      <c r="ER970" s="15"/>
      <c r="ES970" s="15"/>
      <c r="ET970" s="15"/>
    </row>
    <row r="971" spans="2:150" ht="26.25" customHeight="1" x14ac:dyDescent="0.2">
      <c r="B971" s="585"/>
      <c r="C971" s="585"/>
      <c r="D971" s="585"/>
      <c r="E971" s="193" t="s">
        <v>103</v>
      </c>
      <c r="F971" s="104" t="s">
        <v>235</v>
      </c>
      <c r="G971" s="197">
        <f t="shared" si="150"/>
        <v>0</v>
      </c>
      <c r="H971" s="19">
        <f t="shared" si="154"/>
        <v>810</v>
      </c>
      <c r="K971" s="19">
        <f t="shared" si="153"/>
        <v>810</v>
      </c>
      <c r="L971" s="31" t="s">
        <v>5</v>
      </c>
      <c r="M971" s="19">
        <f t="shared" si="151"/>
        <v>109</v>
      </c>
      <c r="N971" s="31" t="s">
        <v>4</v>
      </c>
      <c r="O971" s="19">
        <f t="shared" si="152"/>
        <v>794</v>
      </c>
      <c r="P971" s="162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  <c r="EI971" s="15"/>
      <c r="EJ971" s="15"/>
      <c r="EK971" s="15"/>
      <c r="EL971" s="15"/>
      <c r="EM971" s="15"/>
      <c r="EN971" s="15"/>
      <c r="EO971" s="15"/>
      <c r="EP971" s="15"/>
      <c r="EQ971" s="15"/>
      <c r="ER971" s="15"/>
      <c r="ES971" s="15"/>
      <c r="ET971" s="15"/>
    </row>
    <row r="972" spans="2:150" ht="26.25" customHeight="1" x14ac:dyDescent="0.2">
      <c r="B972" s="585"/>
      <c r="C972" s="585"/>
      <c r="D972" s="585"/>
      <c r="E972" s="193" t="s">
        <v>104</v>
      </c>
      <c r="F972" s="104" t="s">
        <v>235</v>
      </c>
      <c r="G972" s="197">
        <f t="shared" si="150"/>
        <v>0</v>
      </c>
      <c r="H972" s="19">
        <f t="shared" si="154"/>
        <v>811</v>
      </c>
      <c r="K972" s="19">
        <f t="shared" si="153"/>
        <v>811</v>
      </c>
      <c r="L972" s="31" t="s">
        <v>5</v>
      </c>
      <c r="M972" s="19">
        <f t="shared" si="151"/>
        <v>110</v>
      </c>
      <c r="N972" s="31" t="s">
        <v>4</v>
      </c>
      <c r="O972" s="19">
        <f t="shared" si="152"/>
        <v>795</v>
      </c>
      <c r="P972" s="162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  <c r="DX972" s="15"/>
      <c r="DY972" s="15"/>
      <c r="DZ972" s="15"/>
      <c r="EA972" s="15"/>
      <c r="EB972" s="15"/>
      <c r="EC972" s="15"/>
      <c r="ED972" s="15"/>
      <c r="EE972" s="15"/>
      <c r="EF972" s="15"/>
      <c r="EG972" s="15"/>
      <c r="EH972" s="15"/>
      <c r="EI972" s="15"/>
      <c r="EJ972" s="15"/>
      <c r="EK972" s="15"/>
      <c r="EL972" s="15"/>
      <c r="EM972" s="15"/>
      <c r="EN972" s="15"/>
      <c r="EO972" s="15"/>
      <c r="EP972" s="15"/>
      <c r="EQ972" s="15"/>
      <c r="ER972" s="15"/>
      <c r="ES972" s="15"/>
      <c r="ET972" s="15"/>
    </row>
    <row r="973" spans="2:150" ht="26.25" customHeight="1" x14ac:dyDescent="0.2">
      <c r="B973" s="585"/>
      <c r="C973" s="585"/>
      <c r="D973" s="585"/>
      <c r="E973" s="193" t="s">
        <v>105</v>
      </c>
      <c r="F973" s="104" t="s">
        <v>235</v>
      </c>
      <c r="G973" s="197">
        <f t="shared" si="150"/>
        <v>0</v>
      </c>
      <c r="H973" s="19">
        <f t="shared" si="154"/>
        <v>812</v>
      </c>
      <c r="K973" s="19">
        <f t="shared" si="153"/>
        <v>812</v>
      </c>
      <c r="L973" s="31" t="s">
        <v>5</v>
      </c>
      <c r="M973" s="19">
        <f t="shared" si="151"/>
        <v>111</v>
      </c>
      <c r="N973" s="31" t="s">
        <v>4</v>
      </c>
      <c r="O973" s="19">
        <f t="shared" si="152"/>
        <v>796</v>
      </c>
      <c r="P973" s="162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  <c r="DX973" s="15"/>
      <c r="DY973" s="15"/>
      <c r="DZ973" s="15"/>
      <c r="EA973" s="15"/>
      <c r="EB973" s="15"/>
      <c r="EC973" s="15"/>
      <c r="ED973" s="15"/>
      <c r="EE973" s="15"/>
      <c r="EF973" s="15"/>
      <c r="EG973" s="15"/>
      <c r="EH973" s="15"/>
      <c r="EI973" s="15"/>
      <c r="EJ973" s="15"/>
      <c r="EK973" s="15"/>
      <c r="EL973" s="15"/>
      <c r="EM973" s="15"/>
      <c r="EN973" s="15"/>
      <c r="EO973" s="15"/>
      <c r="EP973" s="15"/>
      <c r="EQ973" s="15"/>
      <c r="ER973" s="15"/>
      <c r="ES973" s="15"/>
      <c r="ET973" s="15"/>
    </row>
    <row r="974" spans="2:150" ht="26.25" customHeight="1" x14ac:dyDescent="0.2">
      <c r="B974" s="585"/>
      <c r="C974" s="585"/>
      <c r="D974" s="585"/>
      <c r="E974" s="193" t="s">
        <v>106</v>
      </c>
      <c r="F974" s="104" t="s">
        <v>235</v>
      </c>
      <c r="G974" s="197">
        <f t="shared" si="150"/>
        <v>0</v>
      </c>
      <c r="H974" s="19">
        <f t="shared" si="154"/>
        <v>813</v>
      </c>
      <c r="K974" s="19">
        <f t="shared" si="153"/>
        <v>813</v>
      </c>
      <c r="L974" s="31" t="s">
        <v>5</v>
      </c>
      <c r="M974" s="19">
        <f t="shared" si="151"/>
        <v>112</v>
      </c>
      <c r="N974" s="31" t="s">
        <v>4</v>
      </c>
      <c r="O974" s="19">
        <f t="shared" si="152"/>
        <v>797</v>
      </c>
      <c r="P974" s="162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  <c r="DX974" s="15"/>
      <c r="DY974" s="15"/>
      <c r="DZ974" s="15"/>
      <c r="EA974" s="15"/>
      <c r="EB974" s="15"/>
      <c r="EC974" s="15"/>
      <c r="ED974" s="15"/>
      <c r="EE974" s="15"/>
      <c r="EF974" s="15"/>
      <c r="EG974" s="15"/>
      <c r="EH974" s="15"/>
      <c r="EI974" s="15"/>
      <c r="EJ974" s="15"/>
      <c r="EK974" s="15"/>
      <c r="EL974" s="15"/>
      <c r="EM974" s="15"/>
      <c r="EN974" s="15"/>
      <c r="EO974" s="15"/>
      <c r="EP974" s="15"/>
      <c r="EQ974" s="15"/>
      <c r="ER974" s="15"/>
      <c r="ES974" s="15"/>
      <c r="ET974" s="15"/>
    </row>
    <row r="975" spans="2:150" ht="26.25" customHeight="1" x14ac:dyDescent="0.2">
      <c r="B975" s="585"/>
      <c r="C975" s="585"/>
      <c r="D975" s="585"/>
      <c r="E975" s="193" t="s">
        <v>107</v>
      </c>
      <c r="F975" s="104" t="s">
        <v>235</v>
      </c>
      <c r="G975" s="197">
        <f t="shared" si="150"/>
        <v>0</v>
      </c>
      <c r="H975" s="19">
        <f t="shared" si="154"/>
        <v>814</v>
      </c>
      <c r="K975" s="19">
        <f t="shared" si="153"/>
        <v>814</v>
      </c>
      <c r="L975" s="31" t="s">
        <v>5</v>
      </c>
      <c r="M975" s="19">
        <f t="shared" si="151"/>
        <v>113</v>
      </c>
      <c r="N975" s="31" t="s">
        <v>4</v>
      </c>
      <c r="O975" s="19">
        <f t="shared" si="152"/>
        <v>798</v>
      </c>
      <c r="P975" s="162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  <c r="DX975" s="15"/>
      <c r="DY975" s="15"/>
      <c r="DZ975" s="15"/>
      <c r="EA975" s="15"/>
      <c r="EB975" s="15"/>
      <c r="EC975" s="15"/>
      <c r="ED975" s="15"/>
      <c r="EE975" s="15"/>
      <c r="EF975" s="15"/>
      <c r="EG975" s="15"/>
      <c r="EH975" s="15"/>
      <c r="EI975" s="15"/>
      <c r="EJ975" s="15"/>
      <c r="EK975" s="15"/>
      <c r="EL975" s="15"/>
      <c r="EM975" s="15"/>
      <c r="EN975" s="15"/>
      <c r="EO975" s="15"/>
      <c r="EP975" s="15"/>
      <c r="EQ975" s="15"/>
      <c r="ER975" s="15"/>
      <c r="ES975" s="15"/>
      <c r="ET975" s="15"/>
    </row>
    <row r="976" spans="2:150" ht="26.25" customHeight="1" x14ac:dyDescent="0.2">
      <c r="B976" s="585"/>
      <c r="C976" s="585"/>
      <c r="D976" s="585"/>
      <c r="E976" s="193" t="s">
        <v>108</v>
      </c>
      <c r="F976" s="104" t="s">
        <v>235</v>
      </c>
      <c r="G976" s="197">
        <f t="shared" si="150"/>
        <v>0</v>
      </c>
      <c r="H976" s="19">
        <f t="shared" si="154"/>
        <v>815</v>
      </c>
      <c r="K976" s="19">
        <f t="shared" si="153"/>
        <v>815</v>
      </c>
      <c r="L976" s="31" t="s">
        <v>5</v>
      </c>
      <c r="M976" s="19">
        <f t="shared" si="151"/>
        <v>114</v>
      </c>
      <c r="N976" s="31" t="s">
        <v>4</v>
      </c>
      <c r="O976" s="19">
        <f t="shared" si="152"/>
        <v>799</v>
      </c>
      <c r="P976" s="162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</row>
    <row r="977" spans="1:150" ht="26.25" customHeight="1" x14ac:dyDescent="0.2">
      <c r="B977" s="585"/>
      <c r="C977" s="585"/>
      <c r="D977" s="585"/>
      <c r="E977" s="193" t="s">
        <v>109</v>
      </c>
      <c r="F977" s="104" t="s">
        <v>235</v>
      </c>
      <c r="G977" s="197">
        <f t="shared" si="150"/>
        <v>0</v>
      </c>
      <c r="H977" s="19">
        <f t="shared" si="154"/>
        <v>816</v>
      </c>
      <c r="K977" s="19">
        <f t="shared" si="153"/>
        <v>816</v>
      </c>
      <c r="L977" s="31" t="s">
        <v>5</v>
      </c>
      <c r="M977" s="19">
        <f t="shared" si="151"/>
        <v>115</v>
      </c>
      <c r="N977" s="31" t="s">
        <v>4</v>
      </c>
      <c r="O977" s="19">
        <f t="shared" si="152"/>
        <v>800</v>
      </c>
      <c r="P977" s="162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</row>
    <row r="978" spans="1:150" ht="26.25" customHeight="1" x14ac:dyDescent="0.2">
      <c r="B978" s="585"/>
      <c r="C978" s="585"/>
      <c r="D978" s="585"/>
      <c r="E978" s="193" t="s">
        <v>110</v>
      </c>
      <c r="F978" s="104" t="s">
        <v>235</v>
      </c>
      <c r="G978" s="197">
        <f t="shared" si="150"/>
        <v>0</v>
      </c>
      <c r="H978" s="19">
        <f t="shared" si="154"/>
        <v>817</v>
      </c>
      <c r="K978" s="19">
        <f t="shared" si="153"/>
        <v>817</v>
      </c>
      <c r="L978" s="31" t="s">
        <v>5</v>
      </c>
      <c r="M978" s="19">
        <f t="shared" si="151"/>
        <v>116</v>
      </c>
      <c r="N978" s="31" t="s">
        <v>4</v>
      </c>
      <c r="O978" s="19">
        <f t="shared" si="152"/>
        <v>801</v>
      </c>
      <c r="P978" s="162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</row>
    <row r="979" spans="1:150" ht="26.25" customHeight="1" x14ac:dyDescent="0.2">
      <c r="B979" s="585"/>
      <c r="C979" s="585"/>
      <c r="D979" s="585"/>
      <c r="E979" s="193" t="s">
        <v>111</v>
      </c>
      <c r="F979" s="104" t="s">
        <v>235</v>
      </c>
      <c r="G979" s="197">
        <f t="shared" si="150"/>
        <v>0</v>
      </c>
      <c r="H979" s="19">
        <f t="shared" si="154"/>
        <v>818</v>
      </c>
      <c r="K979" s="19">
        <f t="shared" si="153"/>
        <v>818</v>
      </c>
      <c r="L979" s="31" t="s">
        <v>5</v>
      </c>
      <c r="M979" s="19">
        <f t="shared" si="151"/>
        <v>117</v>
      </c>
      <c r="N979" s="31" t="s">
        <v>4</v>
      </c>
      <c r="O979" s="19">
        <f t="shared" si="152"/>
        <v>802</v>
      </c>
      <c r="P979" s="162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</row>
    <row r="980" spans="1:150" ht="26.25" customHeight="1" x14ac:dyDescent="0.2">
      <c r="B980" s="585"/>
      <c r="C980" s="585"/>
      <c r="D980" s="585"/>
      <c r="E980" s="193" t="s">
        <v>112</v>
      </c>
      <c r="F980" s="104" t="s">
        <v>235</v>
      </c>
      <c r="G980" s="197">
        <f t="shared" si="150"/>
        <v>0</v>
      </c>
      <c r="H980" s="19">
        <f t="shared" si="154"/>
        <v>819</v>
      </c>
      <c r="K980" s="19">
        <f t="shared" si="153"/>
        <v>819</v>
      </c>
      <c r="L980" s="31" t="s">
        <v>5</v>
      </c>
      <c r="M980" s="19">
        <f t="shared" si="151"/>
        <v>118</v>
      </c>
      <c r="N980" s="31" t="s">
        <v>4</v>
      </c>
      <c r="O980" s="19">
        <f t="shared" si="152"/>
        <v>803</v>
      </c>
      <c r="P980" s="162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  <c r="EI980" s="15"/>
      <c r="EJ980" s="15"/>
      <c r="EK980" s="15"/>
      <c r="EL980" s="15"/>
      <c r="EM980" s="15"/>
      <c r="EN980" s="15"/>
      <c r="EO980" s="15"/>
      <c r="EP980" s="15"/>
      <c r="EQ980" s="15"/>
      <c r="ER980" s="15"/>
      <c r="ES980" s="15"/>
      <c r="ET980" s="15"/>
    </row>
    <row r="981" spans="1:150" ht="26.25" customHeight="1" x14ac:dyDescent="0.2">
      <c r="B981" s="585"/>
      <c r="C981" s="585"/>
      <c r="D981" s="585"/>
      <c r="E981" s="200" t="s">
        <v>113</v>
      </c>
      <c r="F981" s="104" t="s">
        <v>235</v>
      </c>
      <c r="G981" s="197">
        <f t="shared" si="150"/>
        <v>0</v>
      </c>
      <c r="H981" s="19">
        <f t="shared" si="154"/>
        <v>820</v>
      </c>
      <c r="K981" s="19">
        <f t="shared" si="153"/>
        <v>820</v>
      </c>
      <c r="L981" s="31" t="s">
        <v>5</v>
      </c>
      <c r="M981" s="19">
        <f t="shared" si="151"/>
        <v>119</v>
      </c>
      <c r="N981" s="31" t="s">
        <v>4</v>
      </c>
      <c r="O981" s="19">
        <f t="shared" si="152"/>
        <v>804</v>
      </c>
      <c r="P981" s="162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</row>
    <row r="982" spans="1:150" ht="26.25" customHeight="1" x14ac:dyDescent="0.2">
      <c r="B982" s="585"/>
      <c r="C982" s="585"/>
      <c r="D982" s="585"/>
      <c r="E982" s="193" t="s">
        <v>29</v>
      </c>
      <c r="F982" s="104" t="s">
        <v>235</v>
      </c>
      <c r="G982" s="197">
        <f>SUM(G966:G981)</f>
        <v>0</v>
      </c>
      <c r="H982" s="19">
        <f>H981+1</f>
        <v>821</v>
      </c>
      <c r="K982" s="19">
        <f t="shared" si="153"/>
        <v>821</v>
      </c>
      <c r="L982" s="31" t="s">
        <v>5</v>
      </c>
      <c r="M982" s="11" t="s">
        <v>75</v>
      </c>
      <c r="N982" s="19">
        <f>H966</f>
        <v>805</v>
      </c>
      <c r="O982" s="17" t="s">
        <v>76</v>
      </c>
      <c r="P982" s="19">
        <f>H981</f>
        <v>820</v>
      </c>
      <c r="Q982" s="63" t="s">
        <v>77</v>
      </c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  <c r="EI982" s="15"/>
      <c r="EJ982" s="15"/>
      <c r="EK982" s="15"/>
      <c r="EL982" s="15"/>
      <c r="EM982" s="15"/>
      <c r="EN982" s="15"/>
      <c r="EO982" s="15"/>
      <c r="EP982" s="15"/>
      <c r="EQ982" s="15"/>
      <c r="ER982" s="15"/>
      <c r="ES982" s="15"/>
      <c r="ET982" s="15"/>
    </row>
    <row r="983" spans="1:150" ht="26.25" customHeight="1" x14ac:dyDescent="0.2">
      <c r="B983" s="585"/>
      <c r="C983" s="585"/>
      <c r="D983" s="585" t="s">
        <v>127</v>
      </c>
      <c r="E983" s="585"/>
      <c r="F983" s="104" t="s">
        <v>93</v>
      </c>
      <c r="G983" s="197">
        <f>IF(G167=0,0,G56*G982/(G167*12))</f>
        <v>0</v>
      </c>
      <c r="H983" s="19">
        <f>H982+1</f>
        <v>822</v>
      </c>
      <c r="K983" s="19">
        <f>H983</f>
        <v>822</v>
      </c>
      <c r="L983" s="31" t="s">
        <v>5</v>
      </c>
      <c r="M983" s="19">
        <f>H56</f>
        <v>23</v>
      </c>
      <c r="N983" s="31" t="s">
        <v>4</v>
      </c>
      <c r="O983" s="19">
        <f>H982</f>
        <v>821</v>
      </c>
      <c r="P983" s="31" t="s">
        <v>89</v>
      </c>
      <c r="Q983" s="19">
        <f>H167</f>
        <v>120</v>
      </c>
      <c r="R983" s="31" t="s">
        <v>4</v>
      </c>
      <c r="S983" s="31">
        <v>12</v>
      </c>
      <c r="T983" s="63" t="s">
        <v>77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  <c r="EI983" s="15"/>
      <c r="EJ983" s="15"/>
      <c r="EK983" s="15"/>
      <c r="EL983" s="15"/>
      <c r="EM983" s="15"/>
      <c r="EN983" s="15"/>
      <c r="EO983" s="15"/>
      <c r="EP983" s="15"/>
      <c r="EQ983" s="15"/>
      <c r="ER983" s="15"/>
      <c r="ES983" s="15"/>
      <c r="ET983" s="15"/>
    </row>
    <row r="984" spans="1:150" ht="26.25" customHeight="1" x14ac:dyDescent="0.2">
      <c r="A984" s="88"/>
      <c r="B984" s="31"/>
      <c r="C984" s="31"/>
      <c r="D984" s="31"/>
      <c r="E984" s="31"/>
      <c r="F984" s="31"/>
      <c r="G984" s="203"/>
      <c r="H984" s="31"/>
      <c r="I984" s="31"/>
      <c r="J984" s="88"/>
      <c r="K984" s="31"/>
      <c r="L984" s="31"/>
      <c r="M984" s="31"/>
      <c r="N984" s="31"/>
      <c r="O984" s="31"/>
      <c r="P984" s="31"/>
      <c r="Q984" s="31"/>
      <c r="R984" s="31"/>
      <c r="S984" s="31"/>
      <c r="T984" s="63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  <c r="EI984" s="15"/>
      <c r="EJ984" s="15"/>
      <c r="EK984" s="15"/>
      <c r="EL984" s="15"/>
      <c r="EM984" s="15"/>
      <c r="EN984" s="15"/>
      <c r="EO984" s="15"/>
      <c r="EP984" s="15"/>
      <c r="EQ984" s="15"/>
      <c r="ER984" s="15"/>
      <c r="ES984" s="15"/>
      <c r="ET984" s="15"/>
    </row>
    <row r="985" spans="1:150" ht="26.25" customHeight="1" x14ac:dyDescent="0.2">
      <c r="B985" s="585" t="s">
        <v>356</v>
      </c>
      <c r="C985" s="585" t="s">
        <v>16</v>
      </c>
      <c r="D985" s="585" t="s">
        <v>359</v>
      </c>
      <c r="E985" s="193" t="s">
        <v>54</v>
      </c>
      <c r="F985" s="104" t="s">
        <v>235</v>
      </c>
      <c r="G985" s="197">
        <f t="shared" ref="G985:G1000" si="155">G949*G245</f>
        <v>0</v>
      </c>
      <c r="H985" s="19">
        <f>H983+1</f>
        <v>823</v>
      </c>
      <c r="K985" s="19">
        <f t="shared" ref="K985:K1001" si="156">H985</f>
        <v>823</v>
      </c>
      <c r="L985" s="31" t="s">
        <v>5</v>
      </c>
      <c r="M985" s="19">
        <f t="shared" ref="M985:M1000" si="157">H245</f>
        <v>192</v>
      </c>
      <c r="N985" s="31" t="s">
        <v>4</v>
      </c>
      <c r="O985" s="19">
        <f t="shared" ref="O985:O1000" si="158">H949</f>
        <v>789</v>
      </c>
      <c r="P985" s="162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  <c r="EI985" s="15"/>
      <c r="EJ985" s="15"/>
      <c r="EK985" s="15"/>
      <c r="EL985" s="15"/>
      <c r="EM985" s="15"/>
      <c r="EN985" s="15"/>
      <c r="EO985" s="15"/>
      <c r="EP985" s="15"/>
      <c r="EQ985" s="15"/>
      <c r="ER985" s="15"/>
      <c r="ES985" s="15"/>
      <c r="ET985" s="15"/>
    </row>
    <row r="986" spans="1:150" ht="26.25" customHeight="1" x14ac:dyDescent="0.2">
      <c r="B986" s="585"/>
      <c r="C986" s="585"/>
      <c r="D986" s="585"/>
      <c r="E986" s="193" t="s">
        <v>99</v>
      </c>
      <c r="F986" s="104" t="s">
        <v>235</v>
      </c>
      <c r="G986" s="197">
        <f t="shared" si="155"/>
        <v>0</v>
      </c>
      <c r="H986" s="19">
        <f>H985+1</f>
        <v>824</v>
      </c>
      <c r="K986" s="19">
        <f t="shared" si="156"/>
        <v>824</v>
      </c>
      <c r="L986" s="31" t="s">
        <v>5</v>
      </c>
      <c r="M986" s="19">
        <f t="shared" si="157"/>
        <v>193</v>
      </c>
      <c r="N986" s="31" t="s">
        <v>4</v>
      </c>
      <c r="O986" s="19">
        <f t="shared" si="158"/>
        <v>790</v>
      </c>
      <c r="P986" s="162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  <c r="EI986" s="15"/>
      <c r="EJ986" s="15"/>
      <c r="EK986" s="15"/>
      <c r="EL986" s="15"/>
      <c r="EM986" s="15"/>
      <c r="EN986" s="15"/>
      <c r="EO986" s="15"/>
      <c r="EP986" s="15"/>
      <c r="EQ986" s="15"/>
      <c r="ER986" s="15"/>
      <c r="ES986" s="15"/>
      <c r="ET986" s="15"/>
    </row>
    <row r="987" spans="1:150" ht="26.25" customHeight="1" x14ac:dyDescent="0.2">
      <c r="B987" s="585"/>
      <c r="C987" s="585"/>
      <c r="D987" s="585"/>
      <c r="E987" s="193" t="s">
        <v>100</v>
      </c>
      <c r="F987" s="104" t="s">
        <v>235</v>
      </c>
      <c r="G987" s="197">
        <f t="shared" si="155"/>
        <v>0</v>
      </c>
      <c r="H987" s="19">
        <f t="shared" ref="H987:H1000" si="159">H986+1</f>
        <v>825</v>
      </c>
      <c r="K987" s="19">
        <f t="shared" si="156"/>
        <v>825</v>
      </c>
      <c r="L987" s="31" t="s">
        <v>5</v>
      </c>
      <c r="M987" s="19">
        <f t="shared" si="157"/>
        <v>194</v>
      </c>
      <c r="N987" s="31" t="s">
        <v>4</v>
      </c>
      <c r="O987" s="19">
        <f t="shared" si="158"/>
        <v>791</v>
      </c>
      <c r="P987" s="162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</row>
    <row r="988" spans="1:150" ht="26.25" customHeight="1" x14ac:dyDescent="0.2">
      <c r="B988" s="585"/>
      <c r="C988" s="585"/>
      <c r="D988" s="585"/>
      <c r="E988" s="193" t="s">
        <v>101</v>
      </c>
      <c r="F988" s="104" t="s">
        <v>235</v>
      </c>
      <c r="G988" s="197">
        <f t="shared" si="155"/>
        <v>0</v>
      </c>
      <c r="H988" s="19">
        <f t="shared" si="159"/>
        <v>826</v>
      </c>
      <c r="K988" s="19">
        <f t="shared" si="156"/>
        <v>826</v>
      </c>
      <c r="L988" s="31" t="s">
        <v>5</v>
      </c>
      <c r="M988" s="19">
        <f t="shared" si="157"/>
        <v>195</v>
      </c>
      <c r="N988" s="31" t="s">
        <v>4</v>
      </c>
      <c r="O988" s="19">
        <f t="shared" si="158"/>
        <v>792</v>
      </c>
      <c r="P988" s="162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  <c r="EI988" s="15"/>
      <c r="EJ988" s="15"/>
      <c r="EK988" s="15"/>
      <c r="EL988" s="15"/>
      <c r="EM988" s="15"/>
      <c r="EN988" s="15"/>
      <c r="EO988" s="15"/>
      <c r="EP988" s="15"/>
      <c r="EQ988" s="15"/>
      <c r="ER988" s="15"/>
      <c r="ES988" s="15"/>
      <c r="ET988" s="15"/>
    </row>
    <row r="989" spans="1:150" ht="26.25" customHeight="1" x14ac:dyDescent="0.2">
      <c r="B989" s="585"/>
      <c r="C989" s="585"/>
      <c r="D989" s="585"/>
      <c r="E989" s="193" t="s">
        <v>102</v>
      </c>
      <c r="F989" s="104" t="s">
        <v>235</v>
      </c>
      <c r="G989" s="197">
        <f t="shared" si="155"/>
        <v>0</v>
      </c>
      <c r="H989" s="19">
        <f t="shared" si="159"/>
        <v>827</v>
      </c>
      <c r="K989" s="19">
        <f t="shared" si="156"/>
        <v>827</v>
      </c>
      <c r="L989" s="31" t="s">
        <v>5</v>
      </c>
      <c r="M989" s="19">
        <f t="shared" si="157"/>
        <v>196</v>
      </c>
      <c r="N989" s="31" t="s">
        <v>4</v>
      </c>
      <c r="O989" s="19">
        <f t="shared" si="158"/>
        <v>793</v>
      </c>
      <c r="P989" s="162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  <c r="EI989" s="15"/>
      <c r="EJ989" s="15"/>
      <c r="EK989" s="15"/>
      <c r="EL989" s="15"/>
      <c r="EM989" s="15"/>
      <c r="EN989" s="15"/>
      <c r="EO989" s="15"/>
      <c r="EP989" s="15"/>
      <c r="EQ989" s="15"/>
      <c r="ER989" s="15"/>
      <c r="ES989" s="15"/>
      <c r="ET989" s="15"/>
    </row>
    <row r="990" spans="1:150" ht="26.25" customHeight="1" x14ac:dyDescent="0.2">
      <c r="B990" s="585"/>
      <c r="C990" s="585"/>
      <c r="D990" s="585"/>
      <c r="E990" s="193" t="s">
        <v>103</v>
      </c>
      <c r="F990" s="104" t="s">
        <v>235</v>
      </c>
      <c r="G990" s="197">
        <f t="shared" si="155"/>
        <v>0</v>
      </c>
      <c r="H990" s="19">
        <f t="shared" si="159"/>
        <v>828</v>
      </c>
      <c r="K990" s="19">
        <f t="shared" si="156"/>
        <v>828</v>
      </c>
      <c r="L990" s="31" t="s">
        <v>5</v>
      </c>
      <c r="M990" s="19">
        <f t="shared" si="157"/>
        <v>197</v>
      </c>
      <c r="N990" s="31" t="s">
        <v>4</v>
      </c>
      <c r="O990" s="19">
        <f t="shared" si="158"/>
        <v>794</v>
      </c>
      <c r="P990" s="162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  <c r="DX990" s="15"/>
      <c r="DY990" s="15"/>
      <c r="DZ990" s="15"/>
      <c r="EA990" s="15"/>
      <c r="EB990" s="15"/>
      <c r="EC990" s="15"/>
      <c r="ED990" s="15"/>
      <c r="EE990" s="15"/>
      <c r="EF990" s="15"/>
      <c r="EG990" s="15"/>
      <c r="EH990" s="15"/>
      <c r="EI990" s="15"/>
      <c r="EJ990" s="15"/>
      <c r="EK990" s="15"/>
      <c r="EL990" s="15"/>
      <c r="EM990" s="15"/>
      <c r="EN990" s="15"/>
      <c r="EO990" s="15"/>
      <c r="EP990" s="15"/>
      <c r="EQ990" s="15"/>
      <c r="ER990" s="15"/>
      <c r="ES990" s="15"/>
      <c r="ET990" s="15"/>
    </row>
    <row r="991" spans="1:150" ht="26.25" customHeight="1" x14ac:dyDescent="0.2">
      <c r="B991" s="585"/>
      <c r="C991" s="585"/>
      <c r="D991" s="585"/>
      <c r="E991" s="193" t="s">
        <v>104</v>
      </c>
      <c r="F991" s="104" t="s">
        <v>235</v>
      </c>
      <c r="G991" s="197">
        <f t="shared" si="155"/>
        <v>0</v>
      </c>
      <c r="H991" s="19">
        <f t="shared" si="159"/>
        <v>829</v>
      </c>
      <c r="K991" s="19">
        <f t="shared" si="156"/>
        <v>829</v>
      </c>
      <c r="L991" s="31" t="s">
        <v>5</v>
      </c>
      <c r="M991" s="19">
        <f t="shared" si="157"/>
        <v>198</v>
      </c>
      <c r="N991" s="31" t="s">
        <v>4</v>
      </c>
      <c r="O991" s="19">
        <f t="shared" si="158"/>
        <v>795</v>
      </c>
      <c r="P991" s="162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  <c r="EI991" s="15"/>
      <c r="EJ991" s="15"/>
      <c r="EK991" s="15"/>
      <c r="EL991" s="15"/>
      <c r="EM991" s="15"/>
      <c r="EN991" s="15"/>
      <c r="EO991" s="15"/>
      <c r="EP991" s="15"/>
      <c r="EQ991" s="15"/>
      <c r="ER991" s="15"/>
      <c r="ES991" s="15"/>
      <c r="ET991" s="15"/>
    </row>
    <row r="992" spans="1:150" ht="26.25" customHeight="1" x14ac:dyDescent="0.2">
      <c r="B992" s="585"/>
      <c r="C992" s="585"/>
      <c r="D992" s="585"/>
      <c r="E992" s="193" t="s">
        <v>105</v>
      </c>
      <c r="F992" s="104" t="s">
        <v>235</v>
      </c>
      <c r="G992" s="197">
        <f t="shared" si="155"/>
        <v>0</v>
      </c>
      <c r="H992" s="19">
        <f t="shared" si="159"/>
        <v>830</v>
      </c>
      <c r="K992" s="19">
        <f t="shared" si="156"/>
        <v>830</v>
      </c>
      <c r="L992" s="31" t="s">
        <v>5</v>
      </c>
      <c r="M992" s="19">
        <f t="shared" si="157"/>
        <v>199</v>
      </c>
      <c r="N992" s="31" t="s">
        <v>4</v>
      </c>
      <c r="O992" s="19">
        <f t="shared" si="158"/>
        <v>796</v>
      </c>
      <c r="P992" s="162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  <c r="EI992" s="15"/>
      <c r="EJ992" s="15"/>
      <c r="EK992" s="15"/>
      <c r="EL992" s="15"/>
      <c r="EM992" s="15"/>
      <c r="EN992" s="15"/>
      <c r="EO992" s="15"/>
      <c r="EP992" s="15"/>
      <c r="EQ992" s="15"/>
      <c r="ER992" s="15"/>
      <c r="ES992" s="15"/>
      <c r="ET992" s="15"/>
    </row>
    <row r="993" spans="2:150" ht="26.25" customHeight="1" x14ac:dyDescent="0.2">
      <c r="B993" s="585"/>
      <c r="C993" s="585"/>
      <c r="D993" s="585"/>
      <c r="E993" s="193" t="s">
        <v>106</v>
      </c>
      <c r="F993" s="104" t="s">
        <v>235</v>
      </c>
      <c r="G993" s="197">
        <f t="shared" si="155"/>
        <v>0</v>
      </c>
      <c r="H993" s="19">
        <f t="shared" si="159"/>
        <v>831</v>
      </c>
      <c r="K993" s="19">
        <f t="shared" si="156"/>
        <v>831</v>
      </c>
      <c r="L993" s="31" t="s">
        <v>5</v>
      </c>
      <c r="M993" s="19">
        <f t="shared" si="157"/>
        <v>200</v>
      </c>
      <c r="N993" s="31" t="s">
        <v>4</v>
      </c>
      <c r="O993" s="19">
        <f t="shared" si="158"/>
        <v>797</v>
      </c>
      <c r="P993" s="162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  <c r="DX993" s="15"/>
      <c r="DY993" s="15"/>
      <c r="DZ993" s="15"/>
      <c r="EA993" s="15"/>
      <c r="EB993" s="15"/>
      <c r="EC993" s="15"/>
      <c r="ED993" s="15"/>
      <c r="EE993" s="15"/>
      <c r="EF993" s="15"/>
      <c r="EG993" s="15"/>
      <c r="EH993" s="15"/>
      <c r="EI993" s="15"/>
      <c r="EJ993" s="15"/>
      <c r="EK993" s="15"/>
      <c r="EL993" s="15"/>
      <c r="EM993" s="15"/>
      <c r="EN993" s="15"/>
      <c r="EO993" s="15"/>
      <c r="EP993" s="15"/>
      <c r="EQ993" s="15"/>
      <c r="ER993" s="15"/>
      <c r="ES993" s="15"/>
      <c r="ET993" s="15"/>
    </row>
    <row r="994" spans="2:150" ht="26.25" customHeight="1" x14ac:dyDescent="0.2">
      <c r="B994" s="585"/>
      <c r="C994" s="585"/>
      <c r="D994" s="585"/>
      <c r="E994" s="193" t="s">
        <v>107</v>
      </c>
      <c r="F994" s="104" t="s">
        <v>235</v>
      </c>
      <c r="G994" s="197">
        <f t="shared" si="155"/>
        <v>0</v>
      </c>
      <c r="H994" s="19">
        <f t="shared" si="159"/>
        <v>832</v>
      </c>
      <c r="K994" s="19">
        <f t="shared" si="156"/>
        <v>832</v>
      </c>
      <c r="L994" s="31" t="s">
        <v>5</v>
      </c>
      <c r="M994" s="19">
        <f t="shared" si="157"/>
        <v>201</v>
      </c>
      <c r="N994" s="31" t="s">
        <v>4</v>
      </c>
      <c r="O994" s="19">
        <f t="shared" si="158"/>
        <v>798</v>
      </c>
      <c r="P994" s="162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</row>
    <row r="995" spans="2:150" ht="26.25" customHeight="1" x14ac:dyDescent="0.2">
      <c r="B995" s="585"/>
      <c r="C995" s="585"/>
      <c r="D995" s="585"/>
      <c r="E995" s="193" t="s">
        <v>108</v>
      </c>
      <c r="F995" s="104" t="s">
        <v>235</v>
      </c>
      <c r="G995" s="197">
        <f t="shared" si="155"/>
        <v>0</v>
      </c>
      <c r="H995" s="19">
        <f t="shared" si="159"/>
        <v>833</v>
      </c>
      <c r="K995" s="19">
        <f t="shared" si="156"/>
        <v>833</v>
      </c>
      <c r="L995" s="31" t="s">
        <v>5</v>
      </c>
      <c r="M995" s="19">
        <f t="shared" si="157"/>
        <v>202</v>
      </c>
      <c r="N995" s="31" t="s">
        <v>4</v>
      </c>
      <c r="O995" s="19">
        <f t="shared" si="158"/>
        <v>799</v>
      </c>
      <c r="P995" s="162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  <c r="DX995" s="15"/>
      <c r="DY995" s="15"/>
      <c r="DZ995" s="15"/>
      <c r="EA995" s="15"/>
      <c r="EB995" s="15"/>
      <c r="EC995" s="15"/>
      <c r="ED995" s="15"/>
      <c r="EE995" s="15"/>
      <c r="EF995" s="15"/>
      <c r="EG995" s="15"/>
      <c r="EH995" s="15"/>
      <c r="EI995" s="15"/>
      <c r="EJ995" s="15"/>
      <c r="EK995" s="15"/>
      <c r="EL995" s="15"/>
      <c r="EM995" s="15"/>
      <c r="EN995" s="15"/>
      <c r="EO995" s="15"/>
      <c r="EP995" s="15"/>
      <c r="EQ995" s="15"/>
      <c r="ER995" s="15"/>
      <c r="ES995" s="15"/>
      <c r="ET995" s="15"/>
    </row>
    <row r="996" spans="2:150" ht="26.25" customHeight="1" x14ac:dyDescent="0.2">
      <c r="B996" s="585"/>
      <c r="C996" s="585"/>
      <c r="D996" s="585"/>
      <c r="E996" s="193" t="s">
        <v>109</v>
      </c>
      <c r="F996" s="104" t="s">
        <v>235</v>
      </c>
      <c r="G996" s="197">
        <f t="shared" si="155"/>
        <v>0</v>
      </c>
      <c r="H996" s="19">
        <f t="shared" si="159"/>
        <v>834</v>
      </c>
      <c r="K996" s="19">
        <f t="shared" si="156"/>
        <v>834</v>
      </c>
      <c r="L996" s="31" t="s">
        <v>5</v>
      </c>
      <c r="M996" s="19">
        <f t="shared" si="157"/>
        <v>203</v>
      </c>
      <c r="N996" s="31" t="s">
        <v>4</v>
      </c>
      <c r="O996" s="19">
        <f t="shared" si="158"/>
        <v>800</v>
      </c>
      <c r="P996" s="162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  <c r="DX996" s="15"/>
      <c r="DY996" s="15"/>
      <c r="DZ996" s="15"/>
      <c r="EA996" s="15"/>
      <c r="EB996" s="15"/>
      <c r="EC996" s="15"/>
      <c r="ED996" s="15"/>
      <c r="EE996" s="15"/>
      <c r="EF996" s="15"/>
      <c r="EG996" s="15"/>
      <c r="EH996" s="15"/>
      <c r="EI996" s="15"/>
      <c r="EJ996" s="15"/>
      <c r="EK996" s="15"/>
      <c r="EL996" s="15"/>
      <c r="EM996" s="15"/>
      <c r="EN996" s="15"/>
      <c r="EO996" s="15"/>
      <c r="EP996" s="15"/>
      <c r="EQ996" s="15"/>
      <c r="ER996" s="15"/>
      <c r="ES996" s="15"/>
      <c r="ET996" s="15"/>
    </row>
    <row r="997" spans="2:150" ht="26.25" customHeight="1" x14ac:dyDescent="0.2">
      <c r="B997" s="585"/>
      <c r="C997" s="585"/>
      <c r="D997" s="585"/>
      <c r="E997" s="193" t="s">
        <v>110</v>
      </c>
      <c r="F997" s="104" t="s">
        <v>235</v>
      </c>
      <c r="G997" s="197">
        <f t="shared" si="155"/>
        <v>0</v>
      </c>
      <c r="H997" s="19">
        <f t="shared" si="159"/>
        <v>835</v>
      </c>
      <c r="K997" s="19">
        <f t="shared" si="156"/>
        <v>835</v>
      </c>
      <c r="L997" s="31" t="s">
        <v>5</v>
      </c>
      <c r="M997" s="19">
        <f t="shared" si="157"/>
        <v>204</v>
      </c>
      <c r="N997" s="31" t="s">
        <v>4</v>
      </c>
      <c r="O997" s="19">
        <f t="shared" si="158"/>
        <v>801</v>
      </c>
      <c r="P997" s="162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  <c r="EI997" s="15"/>
      <c r="EJ997" s="15"/>
      <c r="EK997" s="15"/>
      <c r="EL997" s="15"/>
      <c r="EM997" s="15"/>
      <c r="EN997" s="15"/>
      <c r="EO997" s="15"/>
      <c r="EP997" s="15"/>
      <c r="EQ997" s="15"/>
      <c r="ER997" s="15"/>
      <c r="ES997" s="15"/>
      <c r="ET997" s="15"/>
    </row>
    <row r="998" spans="2:150" ht="26.25" customHeight="1" x14ac:dyDescent="0.2">
      <c r="B998" s="585"/>
      <c r="C998" s="585"/>
      <c r="D998" s="585"/>
      <c r="E998" s="193" t="s">
        <v>111</v>
      </c>
      <c r="F998" s="104" t="s">
        <v>235</v>
      </c>
      <c r="G998" s="197">
        <f t="shared" si="155"/>
        <v>0</v>
      </c>
      <c r="H998" s="19">
        <f t="shared" si="159"/>
        <v>836</v>
      </c>
      <c r="K998" s="19">
        <f t="shared" si="156"/>
        <v>836</v>
      </c>
      <c r="L998" s="31" t="s">
        <v>5</v>
      </c>
      <c r="M998" s="19">
        <f t="shared" si="157"/>
        <v>205</v>
      </c>
      <c r="N998" s="31" t="s">
        <v>4</v>
      </c>
      <c r="O998" s="19">
        <f t="shared" si="158"/>
        <v>802</v>
      </c>
      <c r="P998" s="162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  <c r="DX998" s="15"/>
      <c r="DY998" s="15"/>
      <c r="DZ998" s="15"/>
      <c r="EA998" s="15"/>
      <c r="EB998" s="15"/>
      <c r="EC998" s="15"/>
      <c r="ED998" s="15"/>
      <c r="EE998" s="15"/>
      <c r="EF998" s="15"/>
      <c r="EG998" s="15"/>
      <c r="EH998" s="15"/>
      <c r="EI998" s="15"/>
      <c r="EJ998" s="15"/>
      <c r="EK998" s="15"/>
      <c r="EL998" s="15"/>
      <c r="EM998" s="15"/>
      <c r="EN998" s="15"/>
      <c r="EO998" s="15"/>
      <c r="EP998" s="15"/>
      <c r="EQ998" s="15"/>
      <c r="ER998" s="15"/>
      <c r="ES998" s="15"/>
      <c r="ET998" s="15"/>
    </row>
    <row r="999" spans="2:150" ht="26.25" customHeight="1" x14ac:dyDescent="0.2">
      <c r="B999" s="585"/>
      <c r="C999" s="585"/>
      <c r="D999" s="585"/>
      <c r="E999" s="193" t="s">
        <v>112</v>
      </c>
      <c r="F999" s="104" t="s">
        <v>235</v>
      </c>
      <c r="G999" s="197">
        <f t="shared" si="155"/>
        <v>0</v>
      </c>
      <c r="H999" s="19">
        <f t="shared" si="159"/>
        <v>837</v>
      </c>
      <c r="K999" s="19">
        <f t="shared" si="156"/>
        <v>837</v>
      </c>
      <c r="L999" s="31" t="s">
        <v>5</v>
      </c>
      <c r="M999" s="19">
        <f t="shared" si="157"/>
        <v>206</v>
      </c>
      <c r="N999" s="31" t="s">
        <v>4</v>
      </c>
      <c r="O999" s="19">
        <f t="shared" si="158"/>
        <v>803</v>
      </c>
      <c r="P999" s="162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  <c r="DX999" s="15"/>
      <c r="DY999" s="15"/>
      <c r="DZ999" s="15"/>
      <c r="EA999" s="15"/>
      <c r="EB999" s="15"/>
      <c r="EC999" s="15"/>
      <c r="ED999" s="15"/>
      <c r="EE999" s="15"/>
      <c r="EF999" s="15"/>
      <c r="EG999" s="15"/>
      <c r="EH999" s="15"/>
      <c r="EI999" s="15"/>
      <c r="EJ999" s="15"/>
      <c r="EK999" s="15"/>
      <c r="EL999" s="15"/>
      <c r="EM999" s="15"/>
      <c r="EN999" s="15"/>
      <c r="EO999" s="15"/>
      <c r="EP999" s="15"/>
      <c r="EQ999" s="15"/>
      <c r="ER999" s="15"/>
      <c r="ES999" s="15"/>
      <c r="ET999" s="15"/>
    </row>
    <row r="1000" spans="2:150" ht="26.25" customHeight="1" x14ac:dyDescent="0.2">
      <c r="B1000" s="585"/>
      <c r="C1000" s="585"/>
      <c r="D1000" s="585"/>
      <c r="E1000" s="200" t="s">
        <v>113</v>
      </c>
      <c r="F1000" s="104" t="s">
        <v>235</v>
      </c>
      <c r="G1000" s="197">
        <f t="shared" si="155"/>
        <v>0</v>
      </c>
      <c r="H1000" s="19">
        <f t="shared" si="159"/>
        <v>838</v>
      </c>
      <c r="K1000" s="19">
        <f t="shared" si="156"/>
        <v>838</v>
      </c>
      <c r="L1000" s="31" t="s">
        <v>5</v>
      </c>
      <c r="M1000" s="19">
        <f t="shared" si="157"/>
        <v>207</v>
      </c>
      <c r="N1000" s="31" t="s">
        <v>4</v>
      </c>
      <c r="O1000" s="19">
        <f t="shared" si="158"/>
        <v>804</v>
      </c>
      <c r="P1000" s="162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</row>
    <row r="1001" spans="2:150" ht="26.25" customHeight="1" x14ac:dyDescent="0.2">
      <c r="B1001" s="585"/>
      <c r="C1001" s="585"/>
      <c r="D1001" s="585"/>
      <c r="E1001" s="193" t="s">
        <v>29</v>
      </c>
      <c r="F1001" s="104" t="s">
        <v>235</v>
      </c>
      <c r="G1001" s="197">
        <f>SUM(G985:G1000)</f>
        <v>0</v>
      </c>
      <c r="H1001" s="19">
        <f>H1000+1</f>
        <v>839</v>
      </c>
      <c r="K1001" s="19">
        <f t="shared" si="156"/>
        <v>839</v>
      </c>
      <c r="L1001" s="31" t="s">
        <v>5</v>
      </c>
      <c r="M1001" s="11" t="s">
        <v>75</v>
      </c>
      <c r="N1001" s="19">
        <f>H985</f>
        <v>823</v>
      </c>
      <c r="O1001" s="17" t="s">
        <v>76</v>
      </c>
      <c r="P1001" s="19">
        <f>H1000</f>
        <v>838</v>
      </c>
      <c r="Q1001" s="63" t="s">
        <v>77</v>
      </c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</row>
    <row r="1002" spans="2:150" ht="26.25" customHeight="1" x14ac:dyDescent="0.2">
      <c r="B1002" s="585"/>
      <c r="C1002" s="585"/>
      <c r="D1002" s="585" t="s">
        <v>127</v>
      </c>
      <c r="E1002" s="585"/>
      <c r="F1002" s="104" t="s">
        <v>93</v>
      </c>
      <c r="G1002" s="197">
        <f>IF(G261=0,0,G61*G1001/(G261*12))</f>
        <v>0</v>
      </c>
      <c r="H1002" s="19">
        <f>H1001+1</f>
        <v>840</v>
      </c>
      <c r="K1002" s="19">
        <f>H1002</f>
        <v>840</v>
      </c>
      <c r="L1002" s="31" t="s">
        <v>5</v>
      </c>
      <c r="M1002" s="19">
        <f>H61</f>
        <v>28</v>
      </c>
      <c r="N1002" s="31" t="s">
        <v>4</v>
      </c>
      <c r="O1002" s="19">
        <f>H1001</f>
        <v>839</v>
      </c>
      <c r="P1002" s="31" t="s">
        <v>89</v>
      </c>
      <c r="Q1002" s="19">
        <f>H261</f>
        <v>208</v>
      </c>
      <c r="R1002" s="31" t="s">
        <v>4</v>
      </c>
      <c r="S1002" s="31">
        <v>12</v>
      </c>
      <c r="T1002" s="63" t="s">
        <v>77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</row>
    <row r="1003" spans="2:150" ht="26.25" customHeight="1" x14ac:dyDescent="0.2">
      <c r="B1003" s="585"/>
      <c r="C1003" s="585" t="s">
        <v>128</v>
      </c>
      <c r="D1003" s="585"/>
      <c r="E1003" s="585"/>
      <c r="F1003" s="104" t="s">
        <v>93</v>
      </c>
      <c r="G1003" s="197">
        <f>IF(G398=0,0,(G983*G167+G1002*G261)/G398)</f>
        <v>0</v>
      </c>
      <c r="H1003" s="19">
        <f>H1002+1</f>
        <v>841</v>
      </c>
      <c r="K1003" s="19">
        <f>H1003</f>
        <v>841</v>
      </c>
      <c r="L1003" s="68" t="s">
        <v>90</v>
      </c>
      <c r="M1003" s="19">
        <f>H167</f>
        <v>120</v>
      </c>
      <c r="N1003" s="31" t="s">
        <v>4</v>
      </c>
      <c r="O1003" s="19">
        <f>H983</f>
        <v>822</v>
      </c>
      <c r="P1003" s="31" t="s">
        <v>3</v>
      </c>
      <c r="Q1003" s="19">
        <f>H261</f>
        <v>208</v>
      </c>
      <c r="R1003" s="31" t="s">
        <v>4</v>
      </c>
      <c r="S1003" s="19">
        <f>H1002</f>
        <v>840</v>
      </c>
      <c r="T1003" s="61" t="s">
        <v>92</v>
      </c>
      <c r="U1003" s="19">
        <f>H398</f>
        <v>301</v>
      </c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</row>
    <row r="1004" spans="2:150" ht="26.25" customHeight="1" x14ac:dyDescent="0.2">
      <c r="B1004" s="36"/>
      <c r="C1004" s="36"/>
      <c r="D1004" s="36"/>
      <c r="E1004" s="36"/>
      <c r="F1004" s="36"/>
      <c r="G1004" s="202"/>
      <c r="H1004" s="36"/>
      <c r="I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</row>
    <row r="1005" spans="2:150" ht="26.25" customHeight="1" x14ac:dyDescent="0.2">
      <c r="B1005" s="585" t="s">
        <v>356</v>
      </c>
      <c r="C1005" s="585" t="s">
        <v>17</v>
      </c>
      <c r="D1005" s="585" t="s">
        <v>355</v>
      </c>
      <c r="E1005" s="193" t="s">
        <v>54</v>
      </c>
      <c r="F1005" s="104" t="s">
        <v>283</v>
      </c>
      <c r="G1005" s="201">
        <f>12*Coeficientes!F193</f>
        <v>0.12</v>
      </c>
      <c r="H1005" s="19">
        <f>H1003+1</f>
        <v>842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  <c r="DX1005" s="15"/>
      <c r="DY1005" s="15"/>
      <c r="DZ1005" s="15"/>
      <c r="EA1005" s="15"/>
      <c r="EB1005" s="15"/>
      <c r="EC1005" s="15"/>
      <c r="ED1005" s="15"/>
      <c r="EE1005" s="15"/>
      <c r="EF1005" s="15"/>
      <c r="EG1005" s="15"/>
      <c r="EH1005" s="15"/>
      <c r="EI1005" s="15"/>
      <c r="EJ1005" s="15"/>
      <c r="EK1005" s="15"/>
      <c r="EL1005" s="15"/>
      <c r="EM1005" s="15"/>
      <c r="EN1005" s="15"/>
      <c r="EO1005" s="15"/>
      <c r="EP1005" s="15"/>
      <c r="EQ1005" s="15"/>
      <c r="ER1005" s="15"/>
      <c r="ES1005" s="15"/>
      <c r="ET1005" s="15"/>
    </row>
    <row r="1006" spans="2:150" ht="26.25" customHeight="1" x14ac:dyDescent="0.2">
      <c r="B1006" s="585"/>
      <c r="C1006" s="585"/>
      <c r="D1006" s="585"/>
      <c r="E1006" s="193" t="s">
        <v>99</v>
      </c>
      <c r="F1006" s="104" t="s">
        <v>283</v>
      </c>
      <c r="G1006" s="201">
        <f>12*Coeficientes!F194</f>
        <v>0.10338461538461538</v>
      </c>
      <c r="H1006" s="19">
        <f>H1005+1</f>
        <v>843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</row>
    <row r="1007" spans="2:150" ht="26.25" customHeight="1" x14ac:dyDescent="0.2">
      <c r="B1007" s="585"/>
      <c r="C1007" s="585"/>
      <c r="D1007" s="585"/>
      <c r="E1007" s="193" t="s">
        <v>100</v>
      </c>
      <c r="F1007" s="104" t="s">
        <v>283</v>
      </c>
      <c r="G1007" s="201">
        <f>12*Coeficientes!F195</f>
        <v>8.8153846153846152E-2</v>
      </c>
      <c r="H1007" s="19">
        <f t="shared" ref="H1007:H1020" si="160">H1006+1</f>
        <v>844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</row>
    <row r="1008" spans="2:150" ht="26.25" customHeight="1" x14ac:dyDescent="0.2">
      <c r="B1008" s="585"/>
      <c r="C1008" s="585"/>
      <c r="D1008" s="585"/>
      <c r="E1008" s="193" t="s">
        <v>101</v>
      </c>
      <c r="F1008" s="104" t="s">
        <v>283</v>
      </c>
      <c r="G1008" s="201">
        <f>12*Coeficientes!F196</f>
        <v>7.4307692307692311E-2</v>
      </c>
      <c r="H1008" s="19">
        <f t="shared" si="160"/>
        <v>845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</row>
    <row r="1009" spans="2:150" ht="26.25" customHeight="1" x14ac:dyDescent="0.2">
      <c r="B1009" s="585"/>
      <c r="C1009" s="585"/>
      <c r="D1009" s="585"/>
      <c r="E1009" s="193" t="s">
        <v>102</v>
      </c>
      <c r="F1009" s="104" t="s">
        <v>283</v>
      </c>
      <c r="G1009" s="201">
        <f>12*Coeficientes!F197</f>
        <v>6.1846153846153835E-2</v>
      </c>
      <c r="H1009" s="19">
        <f t="shared" si="160"/>
        <v>846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  <c r="EI1009" s="15"/>
      <c r="EJ1009" s="15"/>
      <c r="EK1009" s="15"/>
      <c r="EL1009" s="15"/>
      <c r="EM1009" s="15"/>
      <c r="EN1009" s="15"/>
      <c r="EO1009" s="15"/>
      <c r="EP1009" s="15"/>
      <c r="EQ1009" s="15"/>
      <c r="ER1009" s="15"/>
      <c r="ES1009" s="15"/>
      <c r="ET1009" s="15"/>
    </row>
    <row r="1010" spans="2:150" ht="26.25" customHeight="1" x14ac:dyDescent="0.2">
      <c r="B1010" s="585"/>
      <c r="C1010" s="585"/>
      <c r="D1010" s="585"/>
      <c r="E1010" s="193" t="s">
        <v>103</v>
      </c>
      <c r="F1010" s="104" t="s">
        <v>283</v>
      </c>
      <c r="G1010" s="201">
        <f>12*Coeficientes!F198</f>
        <v>5.0769230769230775E-2</v>
      </c>
      <c r="H1010" s="19">
        <f t="shared" si="160"/>
        <v>847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</row>
    <row r="1011" spans="2:150" ht="26.25" customHeight="1" x14ac:dyDescent="0.2">
      <c r="B1011" s="585"/>
      <c r="C1011" s="585"/>
      <c r="D1011" s="585"/>
      <c r="E1011" s="193" t="s">
        <v>104</v>
      </c>
      <c r="F1011" s="104" t="s">
        <v>283</v>
      </c>
      <c r="G1011" s="201">
        <f>12*Coeficientes!F199</f>
        <v>4.1076923076923059E-2</v>
      </c>
      <c r="H1011" s="19">
        <f t="shared" si="160"/>
        <v>848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</row>
    <row r="1012" spans="2:150" ht="26.25" customHeight="1" x14ac:dyDescent="0.2">
      <c r="B1012" s="585"/>
      <c r="C1012" s="585"/>
      <c r="D1012" s="585"/>
      <c r="E1012" s="193" t="s">
        <v>105</v>
      </c>
      <c r="F1012" s="104" t="s">
        <v>283</v>
      </c>
      <c r="G1012" s="201">
        <f>12*Coeficientes!F200</f>
        <v>3.2769230769230759E-2</v>
      </c>
      <c r="H1012" s="19">
        <f t="shared" si="160"/>
        <v>849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</row>
    <row r="1013" spans="2:150" ht="26.25" customHeight="1" x14ac:dyDescent="0.2">
      <c r="B1013" s="585"/>
      <c r="C1013" s="585"/>
      <c r="D1013" s="585"/>
      <c r="E1013" s="193" t="s">
        <v>106</v>
      </c>
      <c r="F1013" s="104" t="s">
        <v>283</v>
      </c>
      <c r="G1013" s="201">
        <f>12*Coeficientes!F201</f>
        <v>2.5846153846153845E-2</v>
      </c>
      <c r="H1013" s="19">
        <f t="shared" si="160"/>
        <v>850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  <c r="DX1013" s="15"/>
      <c r="DY1013" s="15"/>
      <c r="DZ1013" s="15"/>
      <c r="EA1013" s="15"/>
      <c r="EB1013" s="15"/>
      <c r="EC1013" s="15"/>
      <c r="ED1013" s="15"/>
      <c r="EE1013" s="15"/>
      <c r="EF1013" s="15"/>
      <c r="EG1013" s="15"/>
      <c r="EH1013" s="15"/>
      <c r="EI1013" s="15"/>
      <c r="EJ1013" s="15"/>
      <c r="EK1013" s="15"/>
      <c r="EL1013" s="15"/>
      <c r="EM1013" s="15"/>
      <c r="EN1013" s="15"/>
      <c r="EO1013" s="15"/>
      <c r="EP1013" s="15"/>
      <c r="EQ1013" s="15"/>
      <c r="ER1013" s="15"/>
      <c r="ES1013" s="15"/>
      <c r="ET1013" s="15"/>
    </row>
    <row r="1014" spans="2:150" ht="26.25" customHeight="1" x14ac:dyDescent="0.2">
      <c r="B1014" s="585"/>
      <c r="C1014" s="585"/>
      <c r="D1014" s="585"/>
      <c r="E1014" s="193" t="s">
        <v>107</v>
      </c>
      <c r="F1014" s="104" t="s">
        <v>283</v>
      </c>
      <c r="G1014" s="201">
        <f>12*Coeficientes!F202</f>
        <v>2.0307692307692315E-2</v>
      </c>
      <c r="H1014" s="19">
        <f t="shared" si="160"/>
        <v>851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  <c r="DX1014" s="15"/>
      <c r="DY1014" s="15"/>
      <c r="DZ1014" s="15"/>
      <c r="EA1014" s="15"/>
      <c r="EB1014" s="15"/>
      <c r="EC1014" s="15"/>
      <c r="ED1014" s="15"/>
      <c r="EE1014" s="15"/>
      <c r="EF1014" s="15"/>
      <c r="EG1014" s="15"/>
      <c r="EH1014" s="15"/>
      <c r="EI1014" s="15"/>
      <c r="EJ1014" s="15"/>
      <c r="EK1014" s="15"/>
      <c r="EL1014" s="15"/>
      <c r="EM1014" s="15"/>
      <c r="EN1014" s="15"/>
      <c r="EO1014" s="15"/>
      <c r="EP1014" s="15"/>
      <c r="EQ1014" s="15"/>
      <c r="ER1014" s="15"/>
      <c r="ES1014" s="15"/>
      <c r="ET1014" s="15"/>
    </row>
    <row r="1015" spans="2:150" ht="26.25" customHeight="1" x14ac:dyDescent="0.2">
      <c r="B1015" s="585"/>
      <c r="C1015" s="585"/>
      <c r="D1015" s="585"/>
      <c r="E1015" s="193" t="s">
        <v>108</v>
      </c>
      <c r="F1015" s="104" t="s">
        <v>283</v>
      </c>
      <c r="G1015" s="201">
        <f>12*Coeficientes!F203</f>
        <v>1.6153846153846151E-2</v>
      </c>
      <c r="H1015" s="19">
        <f t="shared" si="160"/>
        <v>852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</row>
    <row r="1016" spans="2:150" ht="26.25" customHeight="1" x14ac:dyDescent="0.2">
      <c r="B1016" s="585"/>
      <c r="C1016" s="585"/>
      <c r="D1016" s="585"/>
      <c r="E1016" s="193" t="s">
        <v>109</v>
      </c>
      <c r="F1016" s="104" t="s">
        <v>283</v>
      </c>
      <c r="G1016" s="201">
        <f>12*Coeficientes!F204</f>
        <v>1.3384615384615391E-2</v>
      </c>
      <c r="H1016" s="19">
        <f t="shared" si="160"/>
        <v>853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  <c r="EI1016" s="15"/>
      <c r="EJ1016" s="15"/>
      <c r="EK1016" s="15"/>
      <c r="EL1016" s="15"/>
      <c r="EM1016" s="15"/>
      <c r="EN1016" s="15"/>
      <c r="EO1016" s="15"/>
      <c r="EP1016" s="15"/>
      <c r="EQ1016" s="15"/>
      <c r="ER1016" s="15"/>
      <c r="ES1016" s="15"/>
      <c r="ET1016" s="15"/>
    </row>
    <row r="1017" spans="2:150" ht="26.25" customHeight="1" x14ac:dyDescent="0.2">
      <c r="B1017" s="585"/>
      <c r="C1017" s="585"/>
      <c r="D1017" s="585"/>
      <c r="E1017" s="193" t="s">
        <v>110</v>
      </c>
      <c r="F1017" s="104" t="s">
        <v>283</v>
      </c>
      <c r="G1017" s="201">
        <f>12*Coeficientes!F205</f>
        <v>1.1999999999999997E-2</v>
      </c>
      <c r="H1017" s="19">
        <f t="shared" si="160"/>
        <v>854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</row>
    <row r="1018" spans="2:150" ht="26.25" customHeight="1" x14ac:dyDescent="0.2">
      <c r="B1018" s="585"/>
      <c r="C1018" s="585"/>
      <c r="D1018" s="585"/>
      <c r="E1018" s="193" t="s">
        <v>111</v>
      </c>
      <c r="F1018" s="104" t="s">
        <v>283</v>
      </c>
      <c r="G1018" s="201">
        <f>12*Coeficientes!F206</f>
        <v>1.1999999999999997E-2</v>
      </c>
      <c r="H1018" s="19">
        <f t="shared" si="160"/>
        <v>855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  <c r="DX1018" s="15"/>
      <c r="DY1018" s="15"/>
      <c r="DZ1018" s="15"/>
      <c r="EA1018" s="15"/>
      <c r="EB1018" s="15"/>
      <c r="EC1018" s="15"/>
      <c r="ED1018" s="15"/>
      <c r="EE1018" s="15"/>
      <c r="EF1018" s="15"/>
      <c r="EG1018" s="15"/>
      <c r="EH1018" s="15"/>
      <c r="EI1018" s="15"/>
      <c r="EJ1018" s="15"/>
      <c r="EK1018" s="15"/>
      <c r="EL1018" s="15"/>
      <c r="EM1018" s="15"/>
      <c r="EN1018" s="15"/>
      <c r="EO1018" s="15"/>
      <c r="EP1018" s="15"/>
      <c r="EQ1018" s="15"/>
      <c r="ER1018" s="15"/>
      <c r="ES1018" s="15"/>
      <c r="ET1018" s="15"/>
    </row>
    <row r="1019" spans="2:150" ht="26.25" customHeight="1" x14ac:dyDescent="0.2">
      <c r="B1019" s="585"/>
      <c r="C1019" s="585"/>
      <c r="D1019" s="585"/>
      <c r="E1019" s="193" t="s">
        <v>112</v>
      </c>
      <c r="F1019" s="104" t="s">
        <v>283</v>
      </c>
      <c r="G1019" s="201">
        <f>12*Coeficientes!F207</f>
        <v>1.1999999999999997E-2</v>
      </c>
      <c r="H1019" s="19">
        <f t="shared" si="160"/>
        <v>856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</row>
    <row r="1020" spans="2:150" ht="26.25" customHeight="1" x14ac:dyDescent="0.2">
      <c r="B1020" s="585"/>
      <c r="C1020" s="585"/>
      <c r="D1020" s="585"/>
      <c r="E1020" s="200" t="s">
        <v>113</v>
      </c>
      <c r="F1020" s="104" t="s">
        <v>283</v>
      </c>
      <c r="G1020" s="201">
        <f>12*Coeficientes!F208</f>
        <v>1.1999999999999997E-2</v>
      </c>
      <c r="H1020" s="19">
        <f t="shared" si="160"/>
        <v>857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  <c r="DX1020" s="15"/>
      <c r="DY1020" s="15"/>
      <c r="DZ1020" s="15"/>
      <c r="EA1020" s="15"/>
      <c r="EB1020" s="15"/>
      <c r="EC1020" s="15"/>
      <c r="ED1020" s="15"/>
      <c r="EE1020" s="15"/>
      <c r="EF1020" s="15"/>
      <c r="EG1020" s="15"/>
      <c r="EH1020" s="15"/>
      <c r="EI1020" s="15"/>
      <c r="EJ1020" s="15"/>
      <c r="EK1020" s="15"/>
      <c r="EL1020" s="15"/>
      <c r="EM1020" s="15"/>
      <c r="EN1020" s="15"/>
      <c r="EO1020" s="15"/>
      <c r="EP1020" s="15"/>
      <c r="EQ1020" s="15"/>
      <c r="ER1020" s="15"/>
      <c r="ES1020" s="15"/>
      <c r="ET1020" s="15"/>
    </row>
    <row r="1021" spans="2:150" ht="26.25" customHeight="1" x14ac:dyDescent="0.2">
      <c r="B1021" s="36"/>
      <c r="C1021" s="36"/>
      <c r="D1021" s="36"/>
      <c r="E1021" s="36"/>
      <c r="F1021" s="36"/>
      <c r="G1021" s="202"/>
      <c r="H1021" s="36"/>
      <c r="I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  <c r="EI1021" s="15"/>
      <c r="EJ1021" s="15"/>
      <c r="EK1021" s="15"/>
      <c r="EL1021" s="15"/>
      <c r="EM1021" s="15"/>
      <c r="EN1021" s="15"/>
      <c r="EO1021" s="15"/>
      <c r="EP1021" s="15"/>
      <c r="EQ1021" s="15"/>
      <c r="ER1021" s="15"/>
      <c r="ES1021" s="15"/>
      <c r="ET1021" s="15"/>
    </row>
    <row r="1022" spans="2:150" ht="26.25" customHeight="1" x14ac:dyDescent="0.2">
      <c r="B1022" s="585" t="s">
        <v>356</v>
      </c>
      <c r="C1022" s="585" t="s">
        <v>17</v>
      </c>
      <c r="D1022" s="585" t="s">
        <v>360</v>
      </c>
      <c r="E1022" s="193" t="s">
        <v>54</v>
      </c>
      <c r="F1022" s="104" t="s">
        <v>235</v>
      </c>
      <c r="G1022" s="197">
        <f t="shared" ref="G1022:G1037" si="161">G169*G1005</f>
        <v>0</v>
      </c>
      <c r="H1022" s="19">
        <f>H1020+1</f>
        <v>858</v>
      </c>
      <c r="K1022" s="19">
        <f>H1022</f>
        <v>858</v>
      </c>
      <c r="L1022" s="31" t="s">
        <v>5</v>
      </c>
      <c r="M1022" s="19">
        <f t="shared" ref="M1022:M1037" si="162">H169</f>
        <v>121</v>
      </c>
      <c r="N1022" s="31" t="s">
        <v>4</v>
      </c>
      <c r="O1022" s="19">
        <f t="shared" ref="O1022:O1037" si="163">H1005</f>
        <v>842</v>
      </c>
      <c r="P1022" s="162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</row>
    <row r="1023" spans="2:150" ht="26.25" customHeight="1" x14ac:dyDescent="0.2">
      <c r="B1023" s="585"/>
      <c r="C1023" s="585"/>
      <c r="D1023" s="585"/>
      <c r="E1023" s="193" t="s">
        <v>99</v>
      </c>
      <c r="F1023" s="104" t="s">
        <v>235</v>
      </c>
      <c r="G1023" s="197">
        <f t="shared" si="161"/>
        <v>0</v>
      </c>
      <c r="H1023" s="19">
        <f>H1022+1</f>
        <v>859</v>
      </c>
      <c r="K1023" s="19">
        <f t="shared" ref="K1023:K1038" si="164">H1023</f>
        <v>859</v>
      </c>
      <c r="L1023" s="31" t="s">
        <v>5</v>
      </c>
      <c r="M1023" s="19">
        <f t="shared" si="162"/>
        <v>122</v>
      </c>
      <c r="N1023" s="31" t="s">
        <v>4</v>
      </c>
      <c r="O1023" s="19">
        <f t="shared" si="163"/>
        <v>843</v>
      </c>
      <c r="P1023" s="162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</row>
    <row r="1024" spans="2:150" ht="26.25" customHeight="1" x14ac:dyDescent="0.2">
      <c r="B1024" s="585"/>
      <c r="C1024" s="585"/>
      <c r="D1024" s="585"/>
      <c r="E1024" s="193" t="s">
        <v>100</v>
      </c>
      <c r="F1024" s="104" t="s">
        <v>235</v>
      </c>
      <c r="G1024" s="197">
        <f t="shared" si="161"/>
        <v>0</v>
      </c>
      <c r="H1024" s="19">
        <f t="shared" ref="H1024:H1037" si="165">H1023+1</f>
        <v>860</v>
      </c>
      <c r="K1024" s="19">
        <f t="shared" si="164"/>
        <v>860</v>
      </c>
      <c r="L1024" s="31" t="s">
        <v>5</v>
      </c>
      <c r="M1024" s="19">
        <f t="shared" si="162"/>
        <v>123</v>
      </c>
      <c r="N1024" s="31" t="s">
        <v>4</v>
      </c>
      <c r="O1024" s="19">
        <f t="shared" si="163"/>
        <v>844</v>
      </c>
      <c r="P1024" s="162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  <c r="DX1024" s="15"/>
      <c r="DY1024" s="15"/>
      <c r="DZ1024" s="15"/>
      <c r="EA1024" s="15"/>
      <c r="EB1024" s="15"/>
      <c r="EC1024" s="15"/>
      <c r="ED1024" s="15"/>
      <c r="EE1024" s="15"/>
      <c r="EF1024" s="15"/>
      <c r="EG1024" s="15"/>
      <c r="EH1024" s="15"/>
      <c r="EI1024" s="15"/>
      <c r="EJ1024" s="15"/>
      <c r="EK1024" s="15"/>
      <c r="EL1024" s="15"/>
      <c r="EM1024" s="15"/>
      <c r="EN1024" s="15"/>
      <c r="EO1024" s="15"/>
      <c r="EP1024" s="15"/>
      <c r="EQ1024" s="15"/>
      <c r="ER1024" s="15"/>
      <c r="ES1024" s="15"/>
      <c r="ET1024" s="15"/>
    </row>
    <row r="1025" spans="1:150" ht="26.25" customHeight="1" x14ac:dyDescent="0.2">
      <c r="B1025" s="585"/>
      <c r="C1025" s="585"/>
      <c r="D1025" s="585"/>
      <c r="E1025" s="193" t="s">
        <v>101</v>
      </c>
      <c r="F1025" s="104" t="s">
        <v>235</v>
      </c>
      <c r="G1025" s="197">
        <f t="shared" si="161"/>
        <v>0</v>
      </c>
      <c r="H1025" s="19">
        <f t="shared" si="165"/>
        <v>861</v>
      </c>
      <c r="K1025" s="19">
        <f t="shared" si="164"/>
        <v>861</v>
      </c>
      <c r="L1025" s="31" t="s">
        <v>5</v>
      </c>
      <c r="M1025" s="19">
        <f t="shared" si="162"/>
        <v>124</v>
      </c>
      <c r="N1025" s="31" t="s">
        <v>4</v>
      </c>
      <c r="O1025" s="19">
        <f t="shared" si="163"/>
        <v>845</v>
      </c>
      <c r="P1025" s="162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</row>
    <row r="1026" spans="1:150" ht="26.25" customHeight="1" x14ac:dyDescent="0.2">
      <c r="B1026" s="585"/>
      <c r="C1026" s="585"/>
      <c r="D1026" s="585"/>
      <c r="E1026" s="193" t="s">
        <v>102</v>
      </c>
      <c r="F1026" s="104" t="s">
        <v>235</v>
      </c>
      <c r="G1026" s="197">
        <f t="shared" si="161"/>
        <v>0</v>
      </c>
      <c r="H1026" s="19">
        <f t="shared" si="165"/>
        <v>862</v>
      </c>
      <c r="K1026" s="19">
        <f t="shared" si="164"/>
        <v>862</v>
      </c>
      <c r="L1026" s="31" t="s">
        <v>5</v>
      </c>
      <c r="M1026" s="19">
        <f t="shared" si="162"/>
        <v>125</v>
      </c>
      <c r="N1026" s="31" t="s">
        <v>4</v>
      </c>
      <c r="O1026" s="19">
        <f t="shared" si="163"/>
        <v>846</v>
      </c>
      <c r="P1026" s="162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</row>
    <row r="1027" spans="1:150" ht="26.25" customHeight="1" x14ac:dyDescent="0.2">
      <c r="B1027" s="585"/>
      <c r="C1027" s="585"/>
      <c r="D1027" s="585"/>
      <c r="E1027" s="193" t="s">
        <v>103</v>
      </c>
      <c r="F1027" s="104" t="s">
        <v>235</v>
      </c>
      <c r="G1027" s="197">
        <f t="shared" si="161"/>
        <v>0</v>
      </c>
      <c r="H1027" s="19">
        <f t="shared" si="165"/>
        <v>863</v>
      </c>
      <c r="K1027" s="19">
        <f t="shared" si="164"/>
        <v>863</v>
      </c>
      <c r="L1027" s="31" t="s">
        <v>5</v>
      </c>
      <c r="M1027" s="19">
        <f t="shared" si="162"/>
        <v>126</v>
      </c>
      <c r="N1027" s="31" t="s">
        <v>4</v>
      </c>
      <c r="O1027" s="19">
        <f t="shared" si="163"/>
        <v>847</v>
      </c>
      <c r="P1027" s="162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</row>
    <row r="1028" spans="1:150" ht="26.25" customHeight="1" x14ac:dyDescent="0.2">
      <c r="B1028" s="585"/>
      <c r="C1028" s="585"/>
      <c r="D1028" s="585"/>
      <c r="E1028" s="193" t="s">
        <v>104</v>
      </c>
      <c r="F1028" s="104" t="s">
        <v>235</v>
      </c>
      <c r="G1028" s="197">
        <f t="shared" si="161"/>
        <v>0</v>
      </c>
      <c r="H1028" s="19">
        <f t="shared" si="165"/>
        <v>864</v>
      </c>
      <c r="K1028" s="19">
        <f t="shared" si="164"/>
        <v>864</v>
      </c>
      <c r="L1028" s="31" t="s">
        <v>5</v>
      </c>
      <c r="M1028" s="19">
        <f t="shared" si="162"/>
        <v>127</v>
      </c>
      <c r="N1028" s="31" t="s">
        <v>4</v>
      </c>
      <c r="O1028" s="19">
        <f t="shared" si="163"/>
        <v>848</v>
      </c>
      <c r="P1028" s="162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</row>
    <row r="1029" spans="1:150" ht="26.25" customHeight="1" x14ac:dyDescent="0.2">
      <c r="B1029" s="585"/>
      <c r="C1029" s="585"/>
      <c r="D1029" s="585"/>
      <c r="E1029" s="193" t="s">
        <v>105</v>
      </c>
      <c r="F1029" s="104" t="s">
        <v>235</v>
      </c>
      <c r="G1029" s="197">
        <f t="shared" si="161"/>
        <v>0</v>
      </c>
      <c r="H1029" s="19">
        <f t="shared" si="165"/>
        <v>865</v>
      </c>
      <c r="K1029" s="19">
        <f t="shared" si="164"/>
        <v>865</v>
      </c>
      <c r="L1029" s="31" t="s">
        <v>5</v>
      </c>
      <c r="M1029" s="19">
        <f t="shared" si="162"/>
        <v>128</v>
      </c>
      <c r="N1029" s="31" t="s">
        <v>4</v>
      </c>
      <c r="O1029" s="19">
        <f t="shared" si="163"/>
        <v>849</v>
      </c>
      <c r="P1029" s="162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</row>
    <row r="1030" spans="1:150" ht="26.25" customHeight="1" x14ac:dyDescent="0.2">
      <c r="B1030" s="585"/>
      <c r="C1030" s="585"/>
      <c r="D1030" s="585"/>
      <c r="E1030" s="193" t="s">
        <v>106</v>
      </c>
      <c r="F1030" s="104" t="s">
        <v>235</v>
      </c>
      <c r="G1030" s="197">
        <f t="shared" si="161"/>
        <v>0</v>
      </c>
      <c r="H1030" s="19">
        <f t="shared" si="165"/>
        <v>866</v>
      </c>
      <c r="K1030" s="19">
        <f t="shared" si="164"/>
        <v>866</v>
      </c>
      <c r="L1030" s="31" t="s">
        <v>5</v>
      </c>
      <c r="M1030" s="19">
        <f t="shared" si="162"/>
        <v>129</v>
      </c>
      <c r="N1030" s="31" t="s">
        <v>4</v>
      </c>
      <c r="O1030" s="19">
        <f t="shared" si="163"/>
        <v>850</v>
      </c>
      <c r="P1030" s="162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</row>
    <row r="1031" spans="1:150" ht="26.25" customHeight="1" x14ac:dyDescent="0.2">
      <c r="B1031" s="585"/>
      <c r="C1031" s="585"/>
      <c r="D1031" s="585"/>
      <c r="E1031" s="193" t="s">
        <v>107</v>
      </c>
      <c r="F1031" s="104" t="s">
        <v>235</v>
      </c>
      <c r="G1031" s="197">
        <f t="shared" si="161"/>
        <v>0</v>
      </c>
      <c r="H1031" s="19">
        <f t="shared" si="165"/>
        <v>867</v>
      </c>
      <c r="K1031" s="19">
        <f t="shared" si="164"/>
        <v>867</v>
      </c>
      <c r="L1031" s="31" t="s">
        <v>5</v>
      </c>
      <c r="M1031" s="19">
        <f t="shared" si="162"/>
        <v>130</v>
      </c>
      <c r="N1031" s="31" t="s">
        <v>4</v>
      </c>
      <c r="O1031" s="19">
        <f t="shared" si="163"/>
        <v>851</v>
      </c>
      <c r="P1031" s="162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</row>
    <row r="1032" spans="1:150" ht="26.25" customHeight="1" x14ac:dyDescent="0.2">
      <c r="B1032" s="585"/>
      <c r="C1032" s="585"/>
      <c r="D1032" s="585"/>
      <c r="E1032" s="193" t="s">
        <v>108</v>
      </c>
      <c r="F1032" s="104" t="s">
        <v>235</v>
      </c>
      <c r="G1032" s="197">
        <f t="shared" si="161"/>
        <v>0</v>
      </c>
      <c r="H1032" s="19">
        <f t="shared" si="165"/>
        <v>868</v>
      </c>
      <c r="K1032" s="19">
        <f t="shared" si="164"/>
        <v>868</v>
      </c>
      <c r="L1032" s="31" t="s">
        <v>5</v>
      </c>
      <c r="M1032" s="19">
        <f t="shared" si="162"/>
        <v>131</v>
      </c>
      <c r="N1032" s="31" t="s">
        <v>4</v>
      </c>
      <c r="O1032" s="19">
        <f t="shared" si="163"/>
        <v>852</v>
      </c>
      <c r="P1032" s="162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</row>
    <row r="1033" spans="1:150" ht="26.25" customHeight="1" x14ac:dyDescent="0.2">
      <c r="B1033" s="585"/>
      <c r="C1033" s="585"/>
      <c r="D1033" s="585"/>
      <c r="E1033" s="193" t="s">
        <v>109</v>
      </c>
      <c r="F1033" s="104" t="s">
        <v>235</v>
      </c>
      <c r="G1033" s="197">
        <f t="shared" si="161"/>
        <v>0</v>
      </c>
      <c r="H1033" s="19">
        <f t="shared" si="165"/>
        <v>869</v>
      </c>
      <c r="K1033" s="19">
        <f t="shared" si="164"/>
        <v>869</v>
      </c>
      <c r="L1033" s="31" t="s">
        <v>5</v>
      </c>
      <c r="M1033" s="19">
        <f t="shared" si="162"/>
        <v>132</v>
      </c>
      <c r="N1033" s="31" t="s">
        <v>4</v>
      </c>
      <c r="O1033" s="19">
        <f t="shared" si="163"/>
        <v>853</v>
      </c>
      <c r="P1033" s="162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</row>
    <row r="1034" spans="1:150" ht="26.25" customHeight="1" x14ac:dyDescent="0.2">
      <c r="B1034" s="585"/>
      <c r="C1034" s="585"/>
      <c r="D1034" s="585"/>
      <c r="E1034" s="193" t="s">
        <v>110</v>
      </c>
      <c r="F1034" s="104" t="s">
        <v>235</v>
      </c>
      <c r="G1034" s="197">
        <f t="shared" si="161"/>
        <v>0</v>
      </c>
      <c r="H1034" s="19">
        <f t="shared" si="165"/>
        <v>870</v>
      </c>
      <c r="K1034" s="19">
        <f t="shared" si="164"/>
        <v>870</v>
      </c>
      <c r="L1034" s="31" t="s">
        <v>5</v>
      </c>
      <c r="M1034" s="19">
        <f t="shared" si="162"/>
        <v>133</v>
      </c>
      <c r="N1034" s="31" t="s">
        <v>4</v>
      </c>
      <c r="O1034" s="19">
        <f t="shared" si="163"/>
        <v>854</v>
      </c>
      <c r="P1034" s="162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</row>
    <row r="1035" spans="1:150" ht="26.25" customHeight="1" x14ac:dyDescent="0.2">
      <c r="B1035" s="585"/>
      <c r="C1035" s="585"/>
      <c r="D1035" s="585"/>
      <c r="E1035" s="193" t="s">
        <v>111</v>
      </c>
      <c r="F1035" s="104" t="s">
        <v>235</v>
      </c>
      <c r="G1035" s="197">
        <f t="shared" si="161"/>
        <v>0</v>
      </c>
      <c r="H1035" s="19">
        <f t="shared" si="165"/>
        <v>871</v>
      </c>
      <c r="K1035" s="19">
        <f t="shared" si="164"/>
        <v>871</v>
      </c>
      <c r="L1035" s="31" t="s">
        <v>5</v>
      </c>
      <c r="M1035" s="19">
        <f t="shared" si="162"/>
        <v>134</v>
      </c>
      <c r="N1035" s="31" t="s">
        <v>4</v>
      </c>
      <c r="O1035" s="19">
        <f t="shared" si="163"/>
        <v>855</v>
      </c>
      <c r="P1035" s="162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</row>
    <row r="1036" spans="1:150" ht="26.25" customHeight="1" x14ac:dyDescent="0.2">
      <c r="B1036" s="585"/>
      <c r="C1036" s="585"/>
      <c r="D1036" s="585"/>
      <c r="E1036" s="193" t="s">
        <v>112</v>
      </c>
      <c r="F1036" s="104" t="s">
        <v>235</v>
      </c>
      <c r="G1036" s="197">
        <f t="shared" si="161"/>
        <v>0</v>
      </c>
      <c r="H1036" s="19">
        <f t="shared" si="165"/>
        <v>872</v>
      </c>
      <c r="K1036" s="19">
        <f t="shared" si="164"/>
        <v>872</v>
      </c>
      <c r="L1036" s="31" t="s">
        <v>5</v>
      </c>
      <c r="M1036" s="19">
        <f t="shared" si="162"/>
        <v>135</v>
      </c>
      <c r="N1036" s="31" t="s">
        <v>4</v>
      </c>
      <c r="O1036" s="19">
        <f t="shared" si="163"/>
        <v>856</v>
      </c>
      <c r="P1036" s="162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</row>
    <row r="1037" spans="1:150" ht="26.25" customHeight="1" x14ac:dyDescent="0.2">
      <c r="B1037" s="585"/>
      <c r="C1037" s="585"/>
      <c r="D1037" s="585"/>
      <c r="E1037" s="200" t="s">
        <v>113</v>
      </c>
      <c r="F1037" s="104" t="s">
        <v>235</v>
      </c>
      <c r="G1037" s="197">
        <f t="shared" si="161"/>
        <v>0</v>
      </c>
      <c r="H1037" s="19">
        <f t="shared" si="165"/>
        <v>873</v>
      </c>
      <c r="K1037" s="19">
        <f t="shared" si="164"/>
        <v>873</v>
      </c>
      <c r="L1037" s="31" t="s">
        <v>5</v>
      </c>
      <c r="M1037" s="19">
        <f t="shared" si="162"/>
        <v>136</v>
      </c>
      <c r="N1037" s="31" t="s">
        <v>4</v>
      </c>
      <c r="O1037" s="19">
        <f t="shared" si="163"/>
        <v>857</v>
      </c>
      <c r="P1037" s="162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</row>
    <row r="1038" spans="1:150" ht="26.25" customHeight="1" x14ac:dyDescent="0.2">
      <c r="B1038" s="585"/>
      <c r="C1038" s="585"/>
      <c r="D1038" s="585"/>
      <c r="E1038" s="193" t="s">
        <v>29</v>
      </c>
      <c r="F1038" s="104" t="s">
        <v>235</v>
      </c>
      <c r="G1038" s="197">
        <f>SUM(G1022:G1037)</f>
        <v>0</v>
      </c>
      <c r="H1038" s="19">
        <f>H1037+1</f>
        <v>874</v>
      </c>
      <c r="K1038" s="19">
        <f t="shared" si="164"/>
        <v>874</v>
      </c>
      <c r="L1038" s="31" t="s">
        <v>5</v>
      </c>
      <c r="M1038" s="11" t="s">
        <v>75</v>
      </c>
      <c r="N1038" s="19">
        <f>H1022</f>
        <v>858</v>
      </c>
      <c r="O1038" s="17" t="s">
        <v>76</v>
      </c>
      <c r="P1038" s="19">
        <f>H1037</f>
        <v>873</v>
      </c>
      <c r="Q1038" s="63" t="s">
        <v>77</v>
      </c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</row>
    <row r="1039" spans="1:150" s="2" customFormat="1" ht="26.25" customHeight="1" x14ac:dyDescent="0.2">
      <c r="A1039" s="102"/>
      <c r="B1039" s="585"/>
      <c r="C1039" s="585"/>
      <c r="D1039" s="585" t="s">
        <v>127</v>
      </c>
      <c r="E1039" s="585"/>
      <c r="F1039" s="104" t="s">
        <v>93</v>
      </c>
      <c r="G1039" s="197">
        <f>IF(G185=0,0,G57*G1038/(G185*12))</f>
        <v>0</v>
      </c>
      <c r="H1039" s="19">
        <f>H1038+1</f>
        <v>875</v>
      </c>
      <c r="I1039" s="102"/>
      <c r="J1039" s="102"/>
      <c r="K1039" s="19">
        <f>H1039</f>
        <v>875</v>
      </c>
      <c r="L1039" s="61" t="s">
        <v>5</v>
      </c>
      <c r="M1039" s="19">
        <f>H57</f>
        <v>24</v>
      </c>
      <c r="N1039" s="61" t="s">
        <v>4</v>
      </c>
      <c r="O1039" s="19">
        <f>H1038</f>
        <v>874</v>
      </c>
      <c r="P1039" s="61" t="s">
        <v>89</v>
      </c>
      <c r="Q1039" s="19">
        <f>H185</f>
        <v>137</v>
      </c>
      <c r="R1039" s="61" t="s">
        <v>4</v>
      </c>
      <c r="S1039" s="61">
        <v>12</v>
      </c>
      <c r="T1039" s="63" t="s">
        <v>77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6"/>
      <c r="AG1039" s="36"/>
      <c r="AH1039" s="36"/>
      <c r="AI1039" s="36"/>
      <c r="AJ1039" s="36"/>
      <c r="AK1039" s="33"/>
      <c r="AL1039" s="102"/>
      <c r="AM1039" s="102"/>
      <c r="AN1039" s="102"/>
      <c r="AO1039" s="102"/>
      <c r="AP1039" s="102"/>
      <c r="AQ1039" s="102"/>
      <c r="AR1039" s="102"/>
      <c r="AS1039" s="102"/>
      <c r="AT1039" s="102"/>
      <c r="AU1039" s="102"/>
      <c r="AV1039" s="102"/>
      <c r="AW1039" s="102"/>
      <c r="AX1039" s="102"/>
      <c r="AY1039" s="102"/>
      <c r="AZ1039" s="102"/>
      <c r="BA1039" s="102"/>
      <c r="BB1039" s="102"/>
      <c r="BC1039" s="102"/>
      <c r="BD1039" s="102"/>
      <c r="BE1039" s="102"/>
      <c r="BF1039" s="102"/>
      <c r="BG1039" s="102"/>
      <c r="BH1039" s="102"/>
      <c r="BI1039" s="102"/>
      <c r="BJ1039" s="102"/>
      <c r="BK1039" s="102"/>
      <c r="BL1039" s="102"/>
      <c r="BM1039" s="102"/>
      <c r="BN1039" s="102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  <c r="CX1039" s="80"/>
      <c r="CY1039" s="80"/>
      <c r="CZ1039" s="80"/>
      <c r="DA1039" s="80"/>
      <c r="DB1039" s="80"/>
      <c r="DC1039" s="80"/>
      <c r="DD1039" s="80"/>
      <c r="DE1039" s="80"/>
      <c r="DF1039" s="80"/>
      <c r="DG1039" s="80"/>
      <c r="DH1039" s="80"/>
      <c r="DI1039" s="80"/>
      <c r="DJ1039" s="80"/>
      <c r="DK1039" s="80"/>
      <c r="DL1039" s="80"/>
      <c r="DM1039" s="80"/>
      <c r="DN1039" s="80"/>
      <c r="DO1039" s="80"/>
      <c r="DP1039" s="80"/>
      <c r="DQ1039" s="80"/>
      <c r="DR1039" s="80"/>
      <c r="DS1039" s="80"/>
      <c r="DT1039" s="80"/>
      <c r="DU1039" s="80"/>
      <c r="DV1039" s="80"/>
      <c r="DW1039" s="80"/>
      <c r="DX1039" s="80"/>
      <c r="DY1039" s="80"/>
      <c r="DZ1039" s="80"/>
      <c r="EA1039" s="80"/>
      <c r="EB1039" s="80"/>
      <c r="EC1039" s="80"/>
      <c r="ED1039" s="80"/>
      <c r="EE1039" s="80"/>
      <c r="EF1039" s="80"/>
      <c r="EG1039" s="80"/>
      <c r="EH1039" s="80"/>
      <c r="EI1039" s="80"/>
      <c r="EJ1039" s="80"/>
      <c r="EK1039" s="80"/>
      <c r="EL1039" s="80"/>
      <c r="EM1039" s="80"/>
      <c r="EN1039" s="80"/>
      <c r="EO1039" s="80"/>
      <c r="EP1039" s="80"/>
      <c r="EQ1039" s="80"/>
      <c r="ER1039" s="80"/>
      <c r="ES1039" s="80"/>
      <c r="ET1039" s="80"/>
    </row>
    <row r="1040" spans="1:150" s="2" customFormat="1" ht="26.25" customHeight="1" x14ac:dyDescent="0.2">
      <c r="A1040" s="111"/>
      <c r="B1040" s="61"/>
      <c r="C1040" s="61"/>
      <c r="D1040" s="61"/>
      <c r="E1040" s="61"/>
      <c r="F1040" s="61"/>
      <c r="G1040" s="108"/>
      <c r="H1040" s="61"/>
      <c r="I1040" s="61"/>
      <c r="J1040" s="11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6"/>
      <c r="AG1040" s="36"/>
      <c r="AH1040" s="36"/>
      <c r="AI1040" s="36"/>
      <c r="AJ1040" s="36"/>
      <c r="AK1040" s="33"/>
      <c r="AL1040" s="102"/>
      <c r="AM1040" s="102"/>
      <c r="AN1040" s="102"/>
      <c r="AO1040" s="102"/>
      <c r="AP1040" s="102"/>
      <c r="AQ1040" s="102"/>
      <c r="AR1040" s="102"/>
      <c r="AS1040" s="102"/>
      <c r="AT1040" s="102"/>
      <c r="AU1040" s="102"/>
      <c r="AV1040" s="102"/>
      <c r="AW1040" s="102"/>
      <c r="AX1040" s="102"/>
      <c r="AY1040" s="102"/>
      <c r="AZ1040" s="102"/>
      <c r="BA1040" s="102"/>
      <c r="BB1040" s="102"/>
      <c r="BC1040" s="102"/>
      <c r="BD1040" s="102"/>
      <c r="BE1040" s="102"/>
      <c r="BF1040" s="102"/>
      <c r="BG1040" s="102"/>
      <c r="BH1040" s="102"/>
      <c r="BI1040" s="102"/>
      <c r="BJ1040" s="102"/>
      <c r="BK1040" s="102"/>
      <c r="BL1040" s="102"/>
      <c r="BM1040" s="102"/>
      <c r="BN1040" s="102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  <c r="CX1040" s="80"/>
      <c r="CY1040" s="80"/>
      <c r="CZ1040" s="80"/>
      <c r="DA1040" s="80"/>
      <c r="DB1040" s="80"/>
      <c r="DC1040" s="80"/>
      <c r="DD1040" s="80"/>
      <c r="DE1040" s="80"/>
      <c r="DF1040" s="80"/>
      <c r="DG1040" s="80"/>
      <c r="DH1040" s="80"/>
      <c r="DI1040" s="80"/>
      <c r="DJ1040" s="80"/>
      <c r="DK1040" s="80"/>
      <c r="DL1040" s="80"/>
      <c r="DM1040" s="80"/>
      <c r="DN1040" s="80"/>
      <c r="DO1040" s="80"/>
      <c r="DP1040" s="80"/>
      <c r="DQ1040" s="80"/>
      <c r="DR1040" s="80"/>
      <c r="DS1040" s="80"/>
      <c r="DT1040" s="80"/>
      <c r="DU1040" s="80"/>
      <c r="DV1040" s="80"/>
      <c r="DW1040" s="80"/>
      <c r="DX1040" s="80"/>
      <c r="DY1040" s="80"/>
      <c r="DZ1040" s="80"/>
      <c r="EA1040" s="80"/>
      <c r="EB1040" s="80"/>
      <c r="EC1040" s="80"/>
      <c r="ED1040" s="80"/>
      <c r="EE1040" s="80"/>
      <c r="EF1040" s="80"/>
      <c r="EG1040" s="80"/>
      <c r="EH1040" s="80"/>
      <c r="EI1040" s="80"/>
      <c r="EJ1040" s="80"/>
      <c r="EK1040" s="80"/>
      <c r="EL1040" s="80"/>
      <c r="EM1040" s="80"/>
      <c r="EN1040" s="80"/>
      <c r="EO1040" s="80"/>
      <c r="EP1040" s="80"/>
      <c r="EQ1040" s="80"/>
      <c r="ER1040" s="80"/>
      <c r="ES1040" s="80"/>
      <c r="ET1040" s="80"/>
    </row>
    <row r="1041" spans="2:150" ht="26.25" customHeight="1" x14ac:dyDescent="0.2">
      <c r="B1041" s="565" t="s">
        <v>356</v>
      </c>
      <c r="C1041" s="585" t="s">
        <v>17</v>
      </c>
      <c r="D1041" s="585" t="s">
        <v>359</v>
      </c>
      <c r="E1041" s="193" t="s">
        <v>54</v>
      </c>
      <c r="F1041" s="104" t="s">
        <v>235</v>
      </c>
      <c r="G1041" s="197">
        <f t="shared" ref="G1041:G1056" si="166">G1005*G263</f>
        <v>0</v>
      </c>
      <c r="H1041" s="19">
        <f>H1039+1</f>
        <v>876</v>
      </c>
      <c r="K1041" s="19">
        <f t="shared" ref="K1041:K1057" si="167">H1041</f>
        <v>876</v>
      </c>
      <c r="L1041" s="31" t="s">
        <v>5</v>
      </c>
      <c r="M1041" s="19">
        <f t="shared" ref="M1041:M1056" si="168">H263</f>
        <v>209</v>
      </c>
      <c r="N1041" s="31" t="s">
        <v>4</v>
      </c>
      <c r="O1041" s="19">
        <f t="shared" ref="O1041:O1056" si="169">H1005</f>
        <v>842</v>
      </c>
      <c r="P1041" s="162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</row>
    <row r="1042" spans="2:150" ht="26.25" customHeight="1" x14ac:dyDescent="0.2">
      <c r="B1042" s="565"/>
      <c r="C1042" s="585"/>
      <c r="D1042" s="585"/>
      <c r="E1042" s="193" t="s">
        <v>99</v>
      </c>
      <c r="F1042" s="104" t="s">
        <v>235</v>
      </c>
      <c r="G1042" s="197">
        <f t="shared" si="166"/>
        <v>0</v>
      </c>
      <c r="H1042" s="19">
        <f>H1041+1</f>
        <v>877</v>
      </c>
      <c r="K1042" s="19">
        <f t="shared" si="167"/>
        <v>877</v>
      </c>
      <c r="L1042" s="31" t="s">
        <v>5</v>
      </c>
      <c r="M1042" s="19">
        <f t="shared" si="168"/>
        <v>210</v>
      </c>
      <c r="N1042" s="31" t="s">
        <v>4</v>
      </c>
      <c r="O1042" s="19">
        <f t="shared" si="169"/>
        <v>843</v>
      </c>
      <c r="P1042" s="162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  <c r="DX1042" s="15"/>
      <c r="DY1042" s="15"/>
      <c r="DZ1042" s="15"/>
      <c r="EA1042" s="15"/>
      <c r="EB1042" s="15"/>
      <c r="EC1042" s="15"/>
      <c r="ED1042" s="15"/>
      <c r="EE1042" s="15"/>
      <c r="EF1042" s="15"/>
      <c r="EG1042" s="15"/>
      <c r="EH1042" s="15"/>
      <c r="EI1042" s="15"/>
      <c r="EJ1042" s="15"/>
      <c r="EK1042" s="15"/>
      <c r="EL1042" s="15"/>
      <c r="EM1042" s="15"/>
      <c r="EN1042" s="15"/>
      <c r="EO1042" s="15"/>
      <c r="EP1042" s="15"/>
      <c r="EQ1042" s="15"/>
      <c r="ER1042" s="15"/>
      <c r="ES1042" s="15"/>
      <c r="ET1042" s="15"/>
    </row>
    <row r="1043" spans="2:150" ht="26.25" customHeight="1" x14ac:dyDescent="0.2">
      <c r="B1043" s="565"/>
      <c r="C1043" s="585"/>
      <c r="D1043" s="585"/>
      <c r="E1043" s="193" t="s">
        <v>100</v>
      </c>
      <c r="F1043" s="104" t="s">
        <v>235</v>
      </c>
      <c r="G1043" s="197">
        <f t="shared" si="166"/>
        <v>0</v>
      </c>
      <c r="H1043" s="19">
        <f t="shared" ref="H1043:H1056" si="170">H1042+1</f>
        <v>878</v>
      </c>
      <c r="K1043" s="19">
        <f t="shared" si="167"/>
        <v>878</v>
      </c>
      <c r="L1043" s="31" t="s">
        <v>5</v>
      </c>
      <c r="M1043" s="19">
        <f t="shared" si="168"/>
        <v>211</v>
      </c>
      <c r="N1043" s="31" t="s">
        <v>4</v>
      </c>
      <c r="O1043" s="19">
        <f t="shared" si="169"/>
        <v>844</v>
      </c>
      <c r="P1043" s="162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  <c r="DX1043" s="15"/>
      <c r="DY1043" s="15"/>
      <c r="DZ1043" s="15"/>
      <c r="EA1043" s="15"/>
      <c r="EB1043" s="15"/>
      <c r="EC1043" s="15"/>
      <c r="ED1043" s="15"/>
      <c r="EE1043" s="15"/>
      <c r="EF1043" s="15"/>
      <c r="EG1043" s="15"/>
      <c r="EH1043" s="15"/>
      <c r="EI1043" s="15"/>
      <c r="EJ1043" s="15"/>
      <c r="EK1043" s="15"/>
      <c r="EL1043" s="15"/>
      <c r="EM1043" s="15"/>
      <c r="EN1043" s="15"/>
      <c r="EO1043" s="15"/>
      <c r="EP1043" s="15"/>
      <c r="EQ1043" s="15"/>
      <c r="ER1043" s="15"/>
      <c r="ES1043" s="15"/>
      <c r="ET1043" s="15"/>
    </row>
    <row r="1044" spans="2:150" ht="26.25" customHeight="1" x14ac:dyDescent="0.2">
      <c r="B1044" s="565"/>
      <c r="C1044" s="585"/>
      <c r="D1044" s="585"/>
      <c r="E1044" s="193" t="s">
        <v>101</v>
      </c>
      <c r="F1044" s="104" t="s">
        <v>235</v>
      </c>
      <c r="G1044" s="197">
        <f t="shared" si="166"/>
        <v>0</v>
      </c>
      <c r="H1044" s="19">
        <f t="shared" si="170"/>
        <v>879</v>
      </c>
      <c r="K1044" s="19">
        <f t="shared" si="167"/>
        <v>879</v>
      </c>
      <c r="L1044" s="31" t="s">
        <v>5</v>
      </c>
      <c r="M1044" s="19">
        <f t="shared" si="168"/>
        <v>212</v>
      </c>
      <c r="N1044" s="31" t="s">
        <v>4</v>
      </c>
      <c r="O1044" s="19">
        <f t="shared" si="169"/>
        <v>845</v>
      </c>
      <c r="P1044" s="162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  <c r="DX1044" s="15"/>
      <c r="DY1044" s="15"/>
      <c r="DZ1044" s="15"/>
      <c r="EA1044" s="15"/>
      <c r="EB1044" s="15"/>
      <c r="EC1044" s="15"/>
      <c r="ED1044" s="15"/>
      <c r="EE1044" s="15"/>
      <c r="EF1044" s="15"/>
      <c r="EG1044" s="15"/>
      <c r="EH1044" s="15"/>
      <c r="EI1044" s="15"/>
      <c r="EJ1044" s="15"/>
      <c r="EK1044" s="15"/>
      <c r="EL1044" s="15"/>
      <c r="EM1044" s="15"/>
      <c r="EN1044" s="15"/>
      <c r="EO1044" s="15"/>
      <c r="EP1044" s="15"/>
      <c r="EQ1044" s="15"/>
      <c r="ER1044" s="15"/>
      <c r="ES1044" s="15"/>
      <c r="ET1044" s="15"/>
    </row>
    <row r="1045" spans="2:150" ht="26.25" customHeight="1" x14ac:dyDescent="0.2">
      <c r="B1045" s="565"/>
      <c r="C1045" s="585"/>
      <c r="D1045" s="585"/>
      <c r="E1045" s="193" t="s">
        <v>102</v>
      </c>
      <c r="F1045" s="104" t="s">
        <v>235</v>
      </c>
      <c r="G1045" s="197">
        <f t="shared" si="166"/>
        <v>0</v>
      </c>
      <c r="H1045" s="19">
        <f t="shared" si="170"/>
        <v>880</v>
      </c>
      <c r="K1045" s="19">
        <f t="shared" si="167"/>
        <v>880</v>
      </c>
      <c r="L1045" s="31" t="s">
        <v>5</v>
      </c>
      <c r="M1045" s="19">
        <f t="shared" si="168"/>
        <v>213</v>
      </c>
      <c r="N1045" s="31" t="s">
        <v>4</v>
      </c>
      <c r="O1045" s="19">
        <f t="shared" si="169"/>
        <v>846</v>
      </c>
      <c r="P1045" s="162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  <c r="DX1045" s="15"/>
      <c r="DY1045" s="15"/>
      <c r="DZ1045" s="15"/>
      <c r="EA1045" s="15"/>
      <c r="EB1045" s="15"/>
      <c r="EC1045" s="15"/>
      <c r="ED1045" s="15"/>
      <c r="EE1045" s="15"/>
      <c r="EF1045" s="15"/>
      <c r="EG1045" s="15"/>
      <c r="EH1045" s="15"/>
      <c r="EI1045" s="15"/>
      <c r="EJ1045" s="15"/>
      <c r="EK1045" s="15"/>
      <c r="EL1045" s="15"/>
      <c r="EM1045" s="15"/>
      <c r="EN1045" s="15"/>
      <c r="EO1045" s="15"/>
      <c r="EP1045" s="15"/>
      <c r="EQ1045" s="15"/>
      <c r="ER1045" s="15"/>
      <c r="ES1045" s="15"/>
      <c r="ET1045" s="15"/>
    </row>
    <row r="1046" spans="2:150" ht="26.25" customHeight="1" x14ac:dyDescent="0.2">
      <c r="B1046" s="565"/>
      <c r="C1046" s="585"/>
      <c r="D1046" s="585"/>
      <c r="E1046" s="193" t="s">
        <v>103</v>
      </c>
      <c r="F1046" s="104" t="s">
        <v>235</v>
      </c>
      <c r="G1046" s="197">
        <f t="shared" si="166"/>
        <v>0</v>
      </c>
      <c r="H1046" s="19">
        <f t="shared" si="170"/>
        <v>881</v>
      </c>
      <c r="K1046" s="19">
        <f t="shared" si="167"/>
        <v>881</v>
      </c>
      <c r="L1046" s="31" t="s">
        <v>5</v>
      </c>
      <c r="M1046" s="19">
        <f t="shared" si="168"/>
        <v>214</v>
      </c>
      <c r="N1046" s="31" t="s">
        <v>4</v>
      </c>
      <c r="O1046" s="19">
        <f t="shared" si="169"/>
        <v>847</v>
      </c>
      <c r="P1046" s="162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  <c r="EI1046" s="15"/>
      <c r="EJ1046" s="15"/>
      <c r="EK1046" s="15"/>
      <c r="EL1046" s="15"/>
      <c r="EM1046" s="15"/>
      <c r="EN1046" s="15"/>
      <c r="EO1046" s="15"/>
      <c r="EP1046" s="15"/>
      <c r="EQ1046" s="15"/>
      <c r="ER1046" s="15"/>
      <c r="ES1046" s="15"/>
      <c r="ET1046" s="15"/>
    </row>
    <row r="1047" spans="2:150" ht="26.25" customHeight="1" x14ac:dyDescent="0.2">
      <c r="B1047" s="565"/>
      <c r="C1047" s="585"/>
      <c r="D1047" s="585"/>
      <c r="E1047" s="193" t="s">
        <v>104</v>
      </c>
      <c r="F1047" s="104" t="s">
        <v>235</v>
      </c>
      <c r="G1047" s="197">
        <f t="shared" si="166"/>
        <v>0</v>
      </c>
      <c r="H1047" s="19">
        <f t="shared" si="170"/>
        <v>882</v>
      </c>
      <c r="K1047" s="19">
        <f t="shared" si="167"/>
        <v>882</v>
      </c>
      <c r="L1047" s="31" t="s">
        <v>5</v>
      </c>
      <c r="M1047" s="19">
        <f t="shared" si="168"/>
        <v>215</v>
      </c>
      <c r="N1047" s="31" t="s">
        <v>4</v>
      </c>
      <c r="O1047" s="19">
        <f t="shared" si="169"/>
        <v>848</v>
      </c>
      <c r="P1047" s="162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</row>
    <row r="1048" spans="2:150" ht="26.25" customHeight="1" x14ac:dyDescent="0.2">
      <c r="B1048" s="565"/>
      <c r="C1048" s="585"/>
      <c r="D1048" s="585"/>
      <c r="E1048" s="193" t="s">
        <v>105</v>
      </c>
      <c r="F1048" s="104" t="s">
        <v>235</v>
      </c>
      <c r="G1048" s="197">
        <f t="shared" si="166"/>
        <v>0</v>
      </c>
      <c r="H1048" s="19">
        <f t="shared" si="170"/>
        <v>883</v>
      </c>
      <c r="K1048" s="19">
        <f t="shared" si="167"/>
        <v>883</v>
      </c>
      <c r="L1048" s="31" t="s">
        <v>5</v>
      </c>
      <c r="M1048" s="19">
        <f t="shared" si="168"/>
        <v>216</v>
      </c>
      <c r="N1048" s="31" t="s">
        <v>4</v>
      </c>
      <c r="O1048" s="19">
        <f t="shared" si="169"/>
        <v>849</v>
      </c>
      <c r="P1048" s="162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  <c r="DX1048" s="15"/>
      <c r="DY1048" s="15"/>
      <c r="DZ1048" s="15"/>
      <c r="EA1048" s="15"/>
      <c r="EB1048" s="15"/>
      <c r="EC1048" s="15"/>
      <c r="ED1048" s="15"/>
      <c r="EE1048" s="15"/>
      <c r="EF1048" s="15"/>
      <c r="EG1048" s="15"/>
      <c r="EH1048" s="15"/>
      <c r="EI1048" s="15"/>
      <c r="EJ1048" s="15"/>
      <c r="EK1048" s="15"/>
      <c r="EL1048" s="15"/>
      <c r="EM1048" s="15"/>
      <c r="EN1048" s="15"/>
      <c r="EO1048" s="15"/>
      <c r="EP1048" s="15"/>
      <c r="EQ1048" s="15"/>
      <c r="ER1048" s="15"/>
      <c r="ES1048" s="15"/>
      <c r="ET1048" s="15"/>
    </row>
    <row r="1049" spans="2:150" ht="26.25" customHeight="1" x14ac:dyDescent="0.2">
      <c r="B1049" s="565"/>
      <c r="C1049" s="585"/>
      <c r="D1049" s="585"/>
      <c r="E1049" s="193" t="s">
        <v>106</v>
      </c>
      <c r="F1049" s="104" t="s">
        <v>235</v>
      </c>
      <c r="G1049" s="197">
        <f t="shared" si="166"/>
        <v>0</v>
      </c>
      <c r="H1049" s="19">
        <f t="shared" si="170"/>
        <v>884</v>
      </c>
      <c r="K1049" s="19">
        <f t="shared" si="167"/>
        <v>884</v>
      </c>
      <c r="L1049" s="31" t="s">
        <v>5</v>
      </c>
      <c r="M1049" s="19">
        <f t="shared" si="168"/>
        <v>217</v>
      </c>
      <c r="N1049" s="31" t="s">
        <v>4</v>
      </c>
      <c r="O1049" s="19">
        <f t="shared" si="169"/>
        <v>850</v>
      </c>
      <c r="P1049" s="162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  <c r="DX1049" s="15"/>
      <c r="DY1049" s="15"/>
      <c r="DZ1049" s="15"/>
      <c r="EA1049" s="15"/>
      <c r="EB1049" s="15"/>
      <c r="EC1049" s="15"/>
      <c r="ED1049" s="15"/>
      <c r="EE1049" s="15"/>
      <c r="EF1049" s="15"/>
      <c r="EG1049" s="15"/>
      <c r="EH1049" s="15"/>
      <c r="EI1049" s="15"/>
      <c r="EJ1049" s="15"/>
      <c r="EK1049" s="15"/>
      <c r="EL1049" s="15"/>
      <c r="EM1049" s="15"/>
      <c r="EN1049" s="15"/>
      <c r="EO1049" s="15"/>
      <c r="EP1049" s="15"/>
      <c r="EQ1049" s="15"/>
      <c r="ER1049" s="15"/>
      <c r="ES1049" s="15"/>
      <c r="ET1049" s="15"/>
    </row>
    <row r="1050" spans="2:150" ht="26.25" customHeight="1" x14ac:dyDescent="0.2">
      <c r="B1050" s="565"/>
      <c r="C1050" s="585"/>
      <c r="D1050" s="585"/>
      <c r="E1050" s="193" t="s">
        <v>107</v>
      </c>
      <c r="F1050" s="104" t="s">
        <v>235</v>
      </c>
      <c r="G1050" s="197">
        <f t="shared" si="166"/>
        <v>0</v>
      </c>
      <c r="H1050" s="19">
        <f t="shared" si="170"/>
        <v>885</v>
      </c>
      <c r="K1050" s="19">
        <f t="shared" si="167"/>
        <v>885</v>
      </c>
      <c r="L1050" s="31" t="s">
        <v>5</v>
      </c>
      <c r="M1050" s="19">
        <f t="shared" si="168"/>
        <v>218</v>
      </c>
      <c r="N1050" s="31" t="s">
        <v>4</v>
      </c>
      <c r="O1050" s="19">
        <f t="shared" si="169"/>
        <v>851</v>
      </c>
      <c r="P1050" s="162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</row>
    <row r="1051" spans="2:150" ht="26.25" customHeight="1" x14ac:dyDescent="0.2">
      <c r="B1051" s="565"/>
      <c r="C1051" s="585"/>
      <c r="D1051" s="585"/>
      <c r="E1051" s="193" t="s">
        <v>108</v>
      </c>
      <c r="F1051" s="104" t="s">
        <v>235</v>
      </c>
      <c r="G1051" s="197">
        <f t="shared" si="166"/>
        <v>0</v>
      </c>
      <c r="H1051" s="19">
        <f t="shared" si="170"/>
        <v>886</v>
      </c>
      <c r="K1051" s="19">
        <f t="shared" si="167"/>
        <v>886</v>
      </c>
      <c r="L1051" s="31" t="s">
        <v>5</v>
      </c>
      <c r="M1051" s="19">
        <f t="shared" si="168"/>
        <v>219</v>
      </c>
      <c r="N1051" s="31" t="s">
        <v>4</v>
      </c>
      <c r="O1051" s="19">
        <f t="shared" si="169"/>
        <v>852</v>
      </c>
      <c r="P1051" s="162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  <c r="EI1051" s="15"/>
      <c r="EJ1051" s="15"/>
      <c r="EK1051" s="15"/>
      <c r="EL1051" s="15"/>
      <c r="EM1051" s="15"/>
      <c r="EN1051" s="15"/>
      <c r="EO1051" s="15"/>
      <c r="EP1051" s="15"/>
      <c r="EQ1051" s="15"/>
      <c r="ER1051" s="15"/>
      <c r="ES1051" s="15"/>
      <c r="ET1051" s="15"/>
    </row>
    <row r="1052" spans="2:150" ht="26.25" customHeight="1" x14ac:dyDescent="0.2">
      <c r="B1052" s="565"/>
      <c r="C1052" s="585"/>
      <c r="D1052" s="585"/>
      <c r="E1052" s="193" t="s">
        <v>109</v>
      </c>
      <c r="F1052" s="104" t="s">
        <v>235</v>
      </c>
      <c r="G1052" s="197">
        <f t="shared" si="166"/>
        <v>0</v>
      </c>
      <c r="H1052" s="19">
        <f t="shared" si="170"/>
        <v>887</v>
      </c>
      <c r="K1052" s="19">
        <f t="shared" si="167"/>
        <v>887</v>
      </c>
      <c r="L1052" s="31" t="s">
        <v>5</v>
      </c>
      <c r="M1052" s="19">
        <f t="shared" si="168"/>
        <v>220</v>
      </c>
      <c r="N1052" s="31" t="s">
        <v>4</v>
      </c>
      <c r="O1052" s="19">
        <f t="shared" si="169"/>
        <v>853</v>
      </c>
      <c r="P1052" s="162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  <c r="DX1052" s="15"/>
      <c r="DY1052" s="15"/>
      <c r="DZ1052" s="15"/>
      <c r="EA1052" s="15"/>
      <c r="EB1052" s="15"/>
      <c r="EC1052" s="15"/>
      <c r="ED1052" s="15"/>
      <c r="EE1052" s="15"/>
      <c r="EF1052" s="15"/>
      <c r="EG1052" s="15"/>
      <c r="EH1052" s="15"/>
      <c r="EI1052" s="15"/>
      <c r="EJ1052" s="15"/>
      <c r="EK1052" s="15"/>
      <c r="EL1052" s="15"/>
      <c r="EM1052" s="15"/>
      <c r="EN1052" s="15"/>
      <c r="EO1052" s="15"/>
      <c r="EP1052" s="15"/>
      <c r="EQ1052" s="15"/>
      <c r="ER1052" s="15"/>
      <c r="ES1052" s="15"/>
      <c r="ET1052" s="15"/>
    </row>
    <row r="1053" spans="2:150" ht="26.25" customHeight="1" x14ac:dyDescent="0.2">
      <c r="B1053" s="565"/>
      <c r="C1053" s="585"/>
      <c r="D1053" s="585"/>
      <c r="E1053" s="193" t="s">
        <v>110</v>
      </c>
      <c r="F1053" s="104" t="s">
        <v>235</v>
      </c>
      <c r="G1053" s="197">
        <f t="shared" si="166"/>
        <v>0</v>
      </c>
      <c r="H1053" s="19">
        <f t="shared" si="170"/>
        <v>888</v>
      </c>
      <c r="K1053" s="19">
        <f t="shared" si="167"/>
        <v>888</v>
      </c>
      <c r="L1053" s="31" t="s">
        <v>5</v>
      </c>
      <c r="M1053" s="19">
        <f t="shared" si="168"/>
        <v>221</v>
      </c>
      <c r="N1053" s="31" t="s">
        <v>4</v>
      </c>
      <c r="O1053" s="19">
        <f t="shared" si="169"/>
        <v>854</v>
      </c>
      <c r="P1053" s="162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  <c r="DX1053" s="15"/>
      <c r="DY1053" s="15"/>
      <c r="DZ1053" s="15"/>
      <c r="EA1053" s="15"/>
      <c r="EB1053" s="15"/>
      <c r="EC1053" s="15"/>
      <c r="ED1053" s="15"/>
      <c r="EE1053" s="15"/>
      <c r="EF1053" s="15"/>
      <c r="EG1053" s="15"/>
      <c r="EH1053" s="15"/>
      <c r="EI1053" s="15"/>
      <c r="EJ1053" s="15"/>
      <c r="EK1053" s="15"/>
      <c r="EL1053" s="15"/>
      <c r="EM1053" s="15"/>
      <c r="EN1053" s="15"/>
      <c r="EO1053" s="15"/>
      <c r="EP1053" s="15"/>
      <c r="EQ1053" s="15"/>
      <c r="ER1053" s="15"/>
      <c r="ES1053" s="15"/>
      <c r="ET1053" s="15"/>
    </row>
    <row r="1054" spans="2:150" ht="26.25" customHeight="1" x14ac:dyDescent="0.2">
      <c r="B1054" s="565"/>
      <c r="C1054" s="585"/>
      <c r="D1054" s="585"/>
      <c r="E1054" s="193" t="s">
        <v>111</v>
      </c>
      <c r="F1054" s="104" t="s">
        <v>235</v>
      </c>
      <c r="G1054" s="197">
        <f t="shared" si="166"/>
        <v>0</v>
      </c>
      <c r="H1054" s="19">
        <f t="shared" si="170"/>
        <v>889</v>
      </c>
      <c r="K1054" s="19">
        <f t="shared" si="167"/>
        <v>889</v>
      </c>
      <c r="L1054" s="31" t="s">
        <v>5</v>
      </c>
      <c r="M1054" s="19">
        <f t="shared" si="168"/>
        <v>222</v>
      </c>
      <c r="N1054" s="31" t="s">
        <v>4</v>
      </c>
      <c r="O1054" s="19">
        <f t="shared" si="169"/>
        <v>855</v>
      </c>
      <c r="P1054" s="162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  <c r="DX1054" s="15"/>
      <c r="DY1054" s="15"/>
      <c r="DZ1054" s="15"/>
      <c r="EA1054" s="15"/>
      <c r="EB1054" s="15"/>
      <c r="EC1054" s="15"/>
      <c r="ED1054" s="15"/>
      <c r="EE1054" s="15"/>
      <c r="EF1054" s="15"/>
      <c r="EG1054" s="15"/>
      <c r="EH1054" s="15"/>
      <c r="EI1054" s="15"/>
      <c r="EJ1054" s="15"/>
      <c r="EK1054" s="15"/>
      <c r="EL1054" s="15"/>
      <c r="EM1054" s="15"/>
      <c r="EN1054" s="15"/>
      <c r="EO1054" s="15"/>
      <c r="EP1054" s="15"/>
      <c r="EQ1054" s="15"/>
      <c r="ER1054" s="15"/>
      <c r="ES1054" s="15"/>
      <c r="ET1054" s="15"/>
    </row>
    <row r="1055" spans="2:150" ht="26.25" customHeight="1" x14ac:dyDescent="0.2">
      <c r="B1055" s="565"/>
      <c r="C1055" s="585"/>
      <c r="D1055" s="585"/>
      <c r="E1055" s="193" t="s">
        <v>112</v>
      </c>
      <c r="F1055" s="104" t="s">
        <v>235</v>
      </c>
      <c r="G1055" s="197">
        <f t="shared" si="166"/>
        <v>0</v>
      </c>
      <c r="H1055" s="19">
        <f t="shared" si="170"/>
        <v>890</v>
      </c>
      <c r="K1055" s="19">
        <f t="shared" si="167"/>
        <v>890</v>
      </c>
      <c r="L1055" s="31" t="s">
        <v>5</v>
      </c>
      <c r="M1055" s="19">
        <f t="shared" si="168"/>
        <v>223</v>
      </c>
      <c r="N1055" s="31" t="s">
        <v>4</v>
      </c>
      <c r="O1055" s="19">
        <f t="shared" si="169"/>
        <v>856</v>
      </c>
      <c r="P1055" s="162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  <c r="DX1055" s="15"/>
      <c r="DY1055" s="15"/>
      <c r="DZ1055" s="15"/>
      <c r="EA1055" s="15"/>
      <c r="EB1055" s="15"/>
      <c r="EC1055" s="15"/>
      <c r="ED1055" s="15"/>
      <c r="EE1055" s="15"/>
      <c r="EF1055" s="15"/>
      <c r="EG1055" s="15"/>
      <c r="EH1055" s="15"/>
      <c r="EI1055" s="15"/>
      <c r="EJ1055" s="15"/>
      <c r="EK1055" s="15"/>
      <c r="EL1055" s="15"/>
      <c r="EM1055" s="15"/>
      <c r="EN1055" s="15"/>
      <c r="EO1055" s="15"/>
      <c r="EP1055" s="15"/>
      <c r="EQ1055" s="15"/>
      <c r="ER1055" s="15"/>
      <c r="ES1055" s="15"/>
      <c r="ET1055" s="15"/>
    </row>
    <row r="1056" spans="2:150" ht="26.25" customHeight="1" x14ac:dyDescent="0.2">
      <c r="B1056" s="565"/>
      <c r="C1056" s="585"/>
      <c r="D1056" s="585"/>
      <c r="E1056" s="200" t="s">
        <v>113</v>
      </c>
      <c r="F1056" s="104" t="s">
        <v>235</v>
      </c>
      <c r="G1056" s="197">
        <f t="shared" si="166"/>
        <v>0</v>
      </c>
      <c r="H1056" s="19">
        <f t="shared" si="170"/>
        <v>891</v>
      </c>
      <c r="K1056" s="19">
        <f t="shared" si="167"/>
        <v>891</v>
      </c>
      <c r="L1056" s="31" t="s">
        <v>5</v>
      </c>
      <c r="M1056" s="19">
        <f t="shared" si="168"/>
        <v>224</v>
      </c>
      <c r="N1056" s="31" t="s">
        <v>4</v>
      </c>
      <c r="O1056" s="19">
        <f t="shared" si="169"/>
        <v>857</v>
      </c>
      <c r="P1056" s="162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  <c r="DX1056" s="15"/>
      <c r="DY1056" s="15"/>
      <c r="DZ1056" s="15"/>
      <c r="EA1056" s="15"/>
      <c r="EB1056" s="15"/>
      <c r="EC1056" s="15"/>
      <c r="ED1056" s="15"/>
      <c r="EE1056" s="15"/>
      <c r="EF1056" s="15"/>
      <c r="EG1056" s="15"/>
      <c r="EH1056" s="15"/>
      <c r="EI1056" s="15"/>
      <c r="EJ1056" s="15"/>
      <c r="EK1056" s="15"/>
      <c r="EL1056" s="15"/>
      <c r="EM1056" s="15"/>
      <c r="EN1056" s="15"/>
      <c r="EO1056" s="15"/>
      <c r="EP1056" s="15"/>
      <c r="EQ1056" s="15"/>
      <c r="ER1056" s="15"/>
      <c r="ES1056" s="15"/>
      <c r="ET1056" s="15"/>
    </row>
    <row r="1057" spans="2:150" ht="26.25" customHeight="1" x14ac:dyDescent="0.2">
      <c r="B1057" s="565"/>
      <c r="C1057" s="585"/>
      <c r="D1057" s="585"/>
      <c r="E1057" s="193" t="s">
        <v>29</v>
      </c>
      <c r="F1057" s="104" t="s">
        <v>235</v>
      </c>
      <c r="G1057" s="197">
        <f>SUM(G1041:G1056)</f>
        <v>0</v>
      </c>
      <c r="H1057" s="19">
        <f>H1056+1</f>
        <v>892</v>
      </c>
      <c r="K1057" s="19">
        <f t="shared" si="167"/>
        <v>892</v>
      </c>
      <c r="L1057" s="31" t="s">
        <v>5</v>
      </c>
      <c r="M1057" s="11" t="s">
        <v>75</v>
      </c>
      <c r="N1057" s="19">
        <f>H1041</f>
        <v>876</v>
      </c>
      <c r="O1057" s="17" t="s">
        <v>76</v>
      </c>
      <c r="P1057" s="19">
        <f>H1056</f>
        <v>891</v>
      </c>
      <c r="Q1057" s="63" t="s">
        <v>77</v>
      </c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  <c r="DX1057" s="15"/>
      <c r="DY1057" s="15"/>
      <c r="DZ1057" s="15"/>
      <c r="EA1057" s="15"/>
      <c r="EB1057" s="15"/>
      <c r="EC1057" s="15"/>
      <c r="ED1057" s="15"/>
      <c r="EE1057" s="15"/>
      <c r="EF1057" s="15"/>
      <c r="EG1057" s="15"/>
      <c r="EH1057" s="15"/>
      <c r="EI1057" s="15"/>
      <c r="EJ1057" s="15"/>
      <c r="EK1057" s="15"/>
      <c r="EL1057" s="15"/>
      <c r="EM1057" s="15"/>
      <c r="EN1057" s="15"/>
      <c r="EO1057" s="15"/>
      <c r="EP1057" s="15"/>
      <c r="EQ1057" s="15"/>
      <c r="ER1057" s="15"/>
      <c r="ES1057" s="15"/>
      <c r="ET1057" s="15"/>
    </row>
    <row r="1058" spans="2:150" ht="26.25" customHeight="1" x14ac:dyDescent="0.2">
      <c r="B1058" s="565"/>
      <c r="C1058" s="585"/>
      <c r="D1058" s="585" t="s">
        <v>127</v>
      </c>
      <c r="E1058" s="585"/>
      <c r="F1058" s="104" t="s">
        <v>93</v>
      </c>
      <c r="G1058" s="197">
        <f>IF(G279=0,0,G62*G1057/(G279*12))</f>
        <v>0</v>
      </c>
      <c r="H1058" s="19">
        <f>H1057+1</f>
        <v>893</v>
      </c>
      <c r="K1058" s="19">
        <f>H1058</f>
        <v>893</v>
      </c>
      <c r="L1058" s="31" t="s">
        <v>5</v>
      </c>
      <c r="M1058" s="19">
        <f>H62</f>
        <v>29</v>
      </c>
      <c r="N1058" s="31" t="s">
        <v>4</v>
      </c>
      <c r="O1058" s="19">
        <f>H1057</f>
        <v>892</v>
      </c>
      <c r="P1058" s="31" t="s">
        <v>89</v>
      </c>
      <c r="Q1058" s="19">
        <f>H279</f>
        <v>225</v>
      </c>
      <c r="R1058" s="31" t="s">
        <v>4</v>
      </c>
      <c r="S1058" s="31">
        <v>12</v>
      </c>
      <c r="T1058" s="63" t="s">
        <v>77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</row>
    <row r="1059" spans="2:150" ht="26.25" customHeight="1" x14ac:dyDescent="0.2">
      <c r="B1059" s="565"/>
      <c r="C1059" s="585" t="s">
        <v>128</v>
      </c>
      <c r="D1059" s="585"/>
      <c r="E1059" s="585"/>
      <c r="F1059" s="104" t="s">
        <v>93</v>
      </c>
      <c r="G1059" s="197">
        <f>IF(G399=0,0,(G1039*G185+G1058*G279)/G399)</f>
        <v>0</v>
      </c>
      <c r="H1059" s="19">
        <f>H1058+1</f>
        <v>894</v>
      </c>
      <c r="K1059" s="19">
        <f>H1059</f>
        <v>894</v>
      </c>
      <c r="L1059" s="68" t="s">
        <v>90</v>
      </c>
      <c r="M1059" s="19">
        <f>H185</f>
        <v>137</v>
      </c>
      <c r="N1059" s="31" t="s">
        <v>4</v>
      </c>
      <c r="O1059" s="19">
        <f>H1039</f>
        <v>875</v>
      </c>
      <c r="P1059" s="31" t="s">
        <v>3</v>
      </c>
      <c r="Q1059" s="19">
        <f>H279</f>
        <v>225</v>
      </c>
      <c r="R1059" s="31" t="s">
        <v>4</v>
      </c>
      <c r="S1059" s="19">
        <f>H1058</f>
        <v>893</v>
      </c>
      <c r="T1059" s="61" t="s">
        <v>92</v>
      </c>
      <c r="U1059" s="19">
        <f>H399</f>
        <v>302</v>
      </c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</row>
    <row r="1060" spans="2:150" ht="26.25" customHeight="1" x14ac:dyDescent="0.2">
      <c r="B1060" s="36"/>
      <c r="C1060" s="36"/>
      <c r="D1060" s="36"/>
      <c r="E1060" s="36"/>
      <c r="F1060" s="36"/>
      <c r="G1060" s="202"/>
      <c r="H1060" s="36"/>
      <c r="I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  <c r="DX1060" s="15"/>
      <c r="DY1060" s="15"/>
      <c r="DZ1060" s="15"/>
      <c r="EA1060" s="15"/>
      <c r="EB1060" s="15"/>
      <c r="EC1060" s="15"/>
      <c r="ED1060" s="15"/>
      <c r="EE1060" s="15"/>
      <c r="EF1060" s="15"/>
      <c r="EG1060" s="15"/>
      <c r="EH1060" s="15"/>
      <c r="EI1060" s="15"/>
      <c r="EJ1060" s="15"/>
      <c r="EK1060" s="15"/>
      <c r="EL1060" s="15"/>
      <c r="EM1060" s="15"/>
      <c r="EN1060" s="15"/>
      <c r="EO1060" s="15"/>
      <c r="EP1060" s="15"/>
      <c r="EQ1060" s="15"/>
      <c r="ER1060" s="15"/>
      <c r="ES1060" s="15"/>
      <c r="ET1060" s="15"/>
    </row>
    <row r="1061" spans="2:150" ht="26.25" customHeight="1" x14ac:dyDescent="0.2">
      <c r="B1061" s="585" t="s">
        <v>356</v>
      </c>
      <c r="C1061" s="585" t="s">
        <v>439</v>
      </c>
      <c r="D1061" s="585" t="s">
        <v>355</v>
      </c>
      <c r="E1061" s="245" t="s">
        <v>54</v>
      </c>
      <c r="F1061" s="104" t="s">
        <v>283</v>
      </c>
      <c r="G1061" s="201">
        <f>12*Coeficientes!F209</f>
        <v>0.12</v>
      </c>
      <c r="H1061" s="19">
        <f>H1059+1</f>
        <v>895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  <c r="DX1061" s="15"/>
      <c r="DY1061" s="15"/>
      <c r="DZ1061" s="15"/>
      <c r="EA1061" s="15"/>
      <c r="EB1061" s="15"/>
      <c r="EC1061" s="15"/>
      <c r="ED1061" s="15"/>
      <c r="EE1061" s="15"/>
      <c r="EF1061" s="15"/>
      <c r="EG1061" s="15"/>
      <c r="EH1061" s="15"/>
      <c r="EI1061" s="15"/>
      <c r="EJ1061" s="15"/>
      <c r="EK1061" s="15"/>
      <c r="EL1061" s="15"/>
      <c r="EM1061" s="15"/>
      <c r="EN1061" s="15"/>
      <c r="EO1061" s="15"/>
      <c r="EP1061" s="15"/>
      <c r="EQ1061" s="15"/>
      <c r="ER1061" s="15"/>
      <c r="ES1061" s="15"/>
      <c r="ET1061" s="15"/>
    </row>
    <row r="1062" spans="2:150" ht="26.25" customHeight="1" x14ac:dyDescent="0.2">
      <c r="B1062" s="585"/>
      <c r="C1062" s="585"/>
      <c r="D1062" s="585"/>
      <c r="E1062" s="245" t="s">
        <v>99</v>
      </c>
      <c r="F1062" s="104" t="s">
        <v>283</v>
      </c>
      <c r="G1062" s="201">
        <f>12*Coeficientes!F210</f>
        <v>0.10338461538461538</v>
      </c>
      <c r="H1062" s="19">
        <f>H1061+1</f>
        <v>896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  <c r="DX1062" s="15"/>
      <c r="DY1062" s="15"/>
      <c r="DZ1062" s="15"/>
      <c r="EA1062" s="15"/>
      <c r="EB1062" s="15"/>
      <c r="EC1062" s="15"/>
      <c r="ED1062" s="15"/>
      <c r="EE1062" s="15"/>
      <c r="EF1062" s="15"/>
      <c r="EG1062" s="15"/>
      <c r="EH1062" s="15"/>
      <c r="EI1062" s="15"/>
      <c r="EJ1062" s="15"/>
      <c r="EK1062" s="15"/>
      <c r="EL1062" s="15"/>
      <c r="EM1062" s="15"/>
      <c r="EN1062" s="15"/>
      <c r="EO1062" s="15"/>
      <c r="EP1062" s="15"/>
      <c r="EQ1062" s="15"/>
      <c r="ER1062" s="15"/>
      <c r="ES1062" s="15"/>
      <c r="ET1062" s="15"/>
    </row>
    <row r="1063" spans="2:150" ht="26.25" customHeight="1" x14ac:dyDescent="0.2">
      <c r="B1063" s="585"/>
      <c r="C1063" s="585"/>
      <c r="D1063" s="585"/>
      <c r="E1063" s="245" t="s">
        <v>100</v>
      </c>
      <c r="F1063" s="104" t="s">
        <v>283</v>
      </c>
      <c r="G1063" s="201">
        <f>12*Coeficientes!F211</f>
        <v>8.8153846153846152E-2</v>
      </c>
      <c r="H1063" s="19">
        <f t="shared" ref="H1063:H1076" si="171">H1062+1</f>
        <v>897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  <c r="DE1063" s="15"/>
      <c r="DF1063" s="15"/>
      <c r="DG1063" s="15"/>
      <c r="DH1063" s="15"/>
      <c r="DI1063" s="15"/>
      <c r="DJ1063" s="15"/>
      <c r="DK1063" s="15"/>
      <c r="DL1063" s="15"/>
      <c r="DM1063" s="15"/>
      <c r="DN1063" s="15"/>
      <c r="DO1063" s="15"/>
      <c r="DP1063" s="15"/>
      <c r="DQ1063" s="15"/>
      <c r="DR1063" s="15"/>
      <c r="DS1063" s="15"/>
      <c r="DT1063" s="15"/>
      <c r="DU1063" s="15"/>
      <c r="DV1063" s="15"/>
      <c r="DW1063" s="15"/>
      <c r="DX1063" s="15"/>
      <c r="DY1063" s="15"/>
      <c r="DZ1063" s="15"/>
      <c r="EA1063" s="15"/>
      <c r="EB1063" s="15"/>
      <c r="EC1063" s="15"/>
      <c r="ED1063" s="15"/>
      <c r="EE1063" s="15"/>
      <c r="EF1063" s="15"/>
      <c r="EG1063" s="15"/>
      <c r="EH1063" s="15"/>
      <c r="EI1063" s="15"/>
      <c r="EJ1063" s="15"/>
      <c r="EK1063" s="15"/>
      <c r="EL1063" s="15"/>
      <c r="EM1063" s="15"/>
      <c r="EN1063" s="15"/>
      <c r="EO1063" s="15"/>
      <c r="EP1063" s="15"/>
      <c r="EQ1063" s="15"/>
      <c r="ER1063" s="15"/>
      <c r="ES1063" s="15"/>
      <c r="ET1063" s="15"/>
    </row>
    <row r="1064" spans="2:150" ht="26.25" customHeight="1" x14ac:dyDescent="0.2">
      <c r="B1064" s="585"/>
      <c r="C1064" s="585"/>
      <c r="D1064" s="585"/>
      <c r="E1064" s="245" t="s">
        <v>101</v>
      </c>
      <c r="F1064" s="104" t="s">
        <v>283</v>
      </c>
      <c r="G1064" s="201">
        <f>12*Coeficientes!F212</f>
        <v>7.4307692307692311E-2</v>
      </c>
      <c r="H1064" s="19">
        <f t="shared" si="171"/>
        <v>898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  <c r="DE1064" s="15"/>
      <c r="DF1064" s="15"/>
      <c r="DG1064" s="15"/>
      <c r="DH1064" s="15"/>
      <c r="DI1064" s="15"/>
      <c r="DJ1064" s="15"/>
      <c r="DK1064" s="15"/>
      <c r="DL1064" s="15"/>
      <c r="DM1064" s="15"/>
      <c r="DN1064" s="15"/>
      <c r="DO1064" s="15"/>
      <c r="DP1064" s="15"/>
      <c r="DQ1064" s="15"/>
      <c r="DR1064" s="15"/>
      <c r="DS1064" s="15"/>
      <c r="DT1064" s="15"/>
      <c r="DU1064" s="15"/>
      <c r="DV1064" s="15"/>
      <c r="DW1064" s="15"/>
      <c r="DX1064" s="15"/>
      <c r="DY1064" s="15"/>
      <c r="DZ1064" s="15"/>
      <c r="EA1064" s="15"/>
      <c r="EB1064" s="15"/>
      <c r="EC1064" s="15"/>
      <c r="ED1064" s="15"/>
      <c r="EE1064" s="15"/>
      <c r="EF1064" s="15"/>
      <c r="EG1064" s="15"/>
      <c r="EH1064" s="15"/>
      <c r="EI1064" s="15"/>
      <c r="EJ1064" s="15"/>
      <c r="EK1064" s="15"/>
      <c r="EL1064" s="15"/>
      <c r="EM1064" s="15"/>
      <c r="EN1064" s="15"/>
      <c r="EO1064" s="15"/>
      <c r="EP1064" s="15"/>
      <c r="EQ1064" s="15"/>
      <c r="ER1064" s="15"/>
      <c r="ES1064" s="15"/>
      <c r="ET1064" s="15"/>
    </row>
    <row r="1065" spans="2:150" ht="26.25" customHeight="1" x14ac:dyDescent="0.2">
      <c r="B1065" s="585"/>
      <c r="C1065" s="585"/>
      <c r="D1065" s="585"/>
      <c r="E1065" s="245" t="s">
        <v>102</v>
      </c>
      <c r="F1065" s="104" t="s">
        <v>283</v>
      </c>
      <c r="G1065" s="201">
        <f>12*Coeficientes!F213</f>
        <v>6.1846153846153835E-2</v>
      </c>
      <c r="H1065" s="19">
        <f t="shared" si="171"/>
        <v>899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  <c r="DE1065" s="15"/>
      <c r="DF1065" s="15"/>
      <c r="DG1065" s="15"/>
      <c r="DH1065" s="15"/>
      <c r="DI1065" s="15"/>
      <c r="DJ1065" s="15"/>
      <c r="DK1065" s="15"/>
      <c r="DL1065" s="15"/>
      <c r="DM1065" s="15"/>
      <c r="DN1065" s="15"/>
      <c r="DO1065" s="15"/>
      <c r="DP1065" s="15"/>
      <c r="DQ1065" s="15"/>
      <c r="DR1065" s="15"/>
      <c r="DS1065" s="15"/>
      <c r="DT1065" s="15"/>
      <c r="DU1065" s="15"/>
      <c r="DV1065" s="15"/>
      <c r="DW1065" s="15"/>
      <c r="DX1065" s="15"/>
      <c r="DY1065" s="15"/>
      <c r="DZ1065" s="15"/>
      <c r="EA1065" s="15"/>
      <c r="EB1065" s="15"/>
      <c r="EC1065" s="15"/>
      <c r="ED1065" s="15"/>
      <c r="EE1065" s="15"/>
      <c r="EF1065" s="15"/>
      <c r="EG1065" s="15"/>
      <c r="EH1065" s="15"/>
      <c r="EI1065" s="15"/>
      <c r="EJ1065" s="15"/>
      <c r="EK1065" s="15"/>
      <c r="EL1065" s="15"/>
      <c r="EM1065" s="15"/>
      <c r="EN1065" s="15"/>
      <c r="EO1065" s="15"/>
      <c r="EP1065" s="15"/>
      <c r="EQ1065" s="15"/>
      <c r="ER1065" s="15"/>
      <c r="ES1065" s="15"/>
      <c r="ET1065" s="15"/>
    </row>
    <row r="1066" spans="2:150" ht="26.25" customHeight="1" x14ac:dyDescent="0.2">
      <c r="B1066" s="585"/>
      <c r="C1066" s="585"/>
      <c r="D1066" s="585"/>
      <c r="E1066" s="245" t="s">
        <v>103</v>
      </c>
      <c r="F1066" s="104" t="s">
        <v>283</v>
      </c>
      <c r="G1066" s="201">
        <f>12*Coeficientes!F214</f>
        <v>5.0769230769230775E-2</v>
      </c>
      <c r="H1066" s="19">
        <f t="shared" si="171"/>
        <v>900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  <c r="DE1066" s="15"/>
      <c r="DF1066" s="15"/>
      <c r="DG1066" s="15"/>
      <c r="DH1066" s="15"/>
      <c r="DI1066" s="15"/>
      <c r="DJ1066" s="15"/>
      <c r="DK1066" s="15"/>
      <c r="DL1066" s="15"/>
      <c r="DM1066" s="15"/>
      <c r="DN1066" s="15"/>
      <c r="DO1066" s="15"/>
      <c r="DP1066" s="15"/>
      <c r="DQ1066" s="15"/>
      <c r="DR1066" s="15"/>
      <c r="DS1066" s="15"/>
      <c r="DT1066" s="15"/>
      <c r="DU1066" s="15"/>
      <c r="DV1066" s="15"/>
      <c r="DW1066" s="15"/>
      <c r="DX1066" s="15"/>
      <c r="DY1066" s="15"/>
      <c r="DZ1066" s="15"/>
      <c r="EA1066" s="15"/>
      <c r="EB1066" s="15"/>
      <c r="EC1066" s="15"/>
      <c r="ED1066" s="15"/>
      <c r="EE1066" s="15"/>
      <c r="EF1066" s="15"/>
      <c r="EG1066" s="15"/>
      <c r="EH1066" s="15"/>
      <c r="EI1066" s="15"/>
      <c r="EJ1066" s="15"/>
      <c r="EK1066" s="15"/>
      <c r="EL1066" s="15"/>
      <c r="EM1066" s="15"/>
      <c r="EN1066" s="15"/>
      <c r="EO1066" s="15"/>
      <c r="EP1066" s="15"/>
      <c r="EQ1066" s="15"/>
      <c r="ER1066" s="15"/>
      <c r="ES1066" s="15"/>
      <c r="ET1066" s="15"/>
    </row>
    <row r="1067" spans="2:150" ht="26.25" customHeight="1" x14ac:dyDescent="0.2">
      <c r="B1067" s="585"/>
      <c r="C1067" s="585"/>
      <c r="D1067" s="585"/>
      <c r="E1067" s="245" t="s">
        <v>104</v>
      </c>
      <c r="F1067" s="104" t="s">
        <v>283</v>
      </c>
      <c r="G1067" s="201">
        <f>12*Coeficientes!F215</f>
        <v>4.1076923076923059E-2</v>
      </c>
      <c r="H1067" s="19">
        <f t="shared" si="171"/>
        <v>901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  <c r="DE1067" s="15"/>
      <c r="DF1067" s="15"/>
      <c r="DG1067" s="15"/>
      <c r="DH1067" s="15"/>
      <c r="DI1067" s="15"/>
      <c r="DJ1067" s="15"/>
      <c r="DK1067" s="15"/>
      <c r="DL1067" s="15"/>
      <c r="DM1067" s="15"/>
      <c r="DN1067" s="15"/>
      <c r="DO1067" s="15"/>
      <c r="DP1067" s="15"/>
      <c r="DQ1067" s="15"/>
      <c r="DR1067" s="15"/>
      <c r="DS1067" s="15"/>
      <c r="DT1067" s="15"/>
      <c r="DU1067" s="15"/>
      <c r="DV1067" s="15"/>
      <c r="DW1067" s="15"/>
      <c r="DX1067" s="15"/>
      <c r="DY1067" s="15"/>
      <c r="DZ1067" s="15"/>
      <c r="EA1067" s="15"/>
      <c r="EB1067" s="15"/>
      <c r="EC1067" s="15"/>
      <c r="ED1067" s="15"/>
      <c r="EE1067" s="15"/>
      <c r="EF1067" s="15"/>
      <c r="EG1067" s="15"/>
      <c r="EH1067" s="15"/>
      <c r="EI1067" s="15"/>
      <c r="EJ1067" s="15"/>
      <c r="EK1067" s="15"/>
      <c r="EL1067" s="15"/>
      <c r="EM1067" s="15"/>
      <c r="EN1067" s="15"/>
      <c r="EO1067" s="15"/>
      <c r="EP1067" s="15"/>
      <c r="EQ1067" s="15"/>
      <c r="ER1067" s="15"/>
      <c r="ES1067" s="15"/>
      <c r="ET1067" s="15"/>
    </row>
    <row r="1068" spans="2:150" ht="26.25" customHeight="1" x14ac:dyDescent="0.2">
      <c r="B1068" s="585"/>
      <c r="C1068" s="585"/>
      <c r="D1068" s="585"/>
      <c r="E1068" s="245" t="s">
        <v>105</v>
      </c>
      <c r="F1068" s="104" t="s">
        <v>283</v>
      </c>
      <c r="G1068" s="201">
        <f>12*Coeficientes!F216</f>
        <v>3.2769230769230759E-2</v>
      </c>
      <c r="H1068" s="19">
        <f t="shared" si="171"/>
        <v>902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  <c r="DE1068" s="15"/>
      <c r="DF1068" s="15"/>
      <c r="DG1068" s="15"/>
      <c r="DH1068" s="15"/>
      <c r="DI1068" s="15"/>
      <c r="DJ1068" s="15"/>
      <c r="DK1068" s="15"/>
      <c r="DL1068" s="15"/>
      <c r="DM1068" s="15"/>
      <c r="DN1068" s="15"/>
      <c r="DO1068" s="15"/>
      <c r="DP1068" s="15"/>
      <c r="DQ1068" s="15"/>
      <c r="DR1068" s="15"/>
      <c r="DS1068" s="15"/>
      <c r="DT1068" s="15"/>
      <c r="DU1068" s="15"/>
      <c r="DV1068" s="15"/>
      <c r="DW1068" s="15"/>
      <c r="DX1068" s="15"/>
      <c r="DY1068" s="15"/>
      <c r="DZ1068" s="15"/>
      <c r="EA1068" s="15"/>
      <c r="EB1068" s="15"/>
      <c r="EC1068" s="15"/>
      <c r="ED1068" s="15"/>
      <c r="EE1068" s="15"/>
      <c r="EF1068" s="15"/>
      <c r="EG1068" s="15"/>
      <c r="EH1068" s="15"/>
      <c r="EI1068" s="15"/>
      <c r="EJ1068" s="15"/>
      <c r="EK1068" s="15"/>
      <c r="EL1068" s="15"/>
      <c r="EM1068" s="15"/>
      <c r="EN1068" s="15"/>
      <c r="EO1068" s="15"/>
      <c r="EP1068" s="15"/>
      <c r="EQ1068" s="15"/>
      <c r="ER1068" s="15"/>
      <c r="ES1068" s="15"/>
      <c r="ET1068" s="15"/>
    </row>
    <row r="1069" spans="2:150" ht="26.25" customHeight="1" x14ac:dyDescent="0.2">
      <c r="B1069" s="585"/>
      <c r="C1069" s="585"/>
      <c r="D1069" s="585"/>
      <c r="E1069" s="245" t="s">
        <v>106</v>
      </c>
      <c r="F1069" s="104" t="s">
        <v>283</v>
      </c>
      <c r="G1069" s="201">
        <f>12*Coeficientes!F217</f>
        <v>2.5846153846153845E-2</v>
      </c>
      <c r="H1069" s="19">
        <f t="shared" si="171"/>
        <v>903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  <c r="DE1069" s="15"/>
      <c r="DF1069" s="15"/>
      <c r="DG1069" s="15"/>
      <c r="DH1069" s="15"/>
      <c r="DI1069" s="15"/>
      <c r="DJ1069" s="15"/>
      <c r="DK1069" s="15"/>
      <c r="DL1069" s="15"/>
      <c r="DM1069" s="15"/>
      <c r="DN1069" s="15"/>
      <c r="DO1069" s="15"/>
      <c r="DP1069" s="15"/>
      <c r="DQ1069" s="15"/>
      <c r="DR1069" s="15"/>
      <c r="DS1069" s="15"/>
      <c r="DT1069" s="15"/>
      <c r="DU1069" s="15"/>
      <c r="DV1069" s="15"/>
      <c r="DW1069" s="15"/>
      <c r="DX1069" s="15"/>
      <c r="DY1069" s="15"/>
      <c r="DZ1069" s="15"/>
      <c r="EA1069" s="15"/>
      <c r="EB1069" s="15"/>
      <c r="EC1069" s="15"/>
      <c r="ED1069" s="15"/>
      <c r="EE1069" s="15"/>
      <c r="EF1069" s="15"/>
      <c r="EG1069" s="15"/>
      <c r="EH1069" s="15"/>
      <c r="EI1069" s="15"/>
      <c r="EJ1069" s="15"/>
      <c r="EK1069" s="15"/>
      <c r="EL1069" s="15"/>
      <c r="EM1069" s="15"/>
      <c r="EN1069" s="15"/>
      <c r="EO1069" s="15"/>
      <c r="EP1069" s="15"/>
      <c r="EQ1069" s="15"/>
      <c r="ER1069" s="15"/>
      <c r="ES1069" s="15"/>
      <c r="ET1069" s="15"/>
    </row>
    <row r="1070" spans="2:150" ht="26.25" customHeight="1" x14ac:dyDescent="0.2">
      <c r="B1070" s="585"/>
      <c r="C1070" s="585"/>
      <c r="D1070" s="585"/>
      <c r="E1070" s="245" t="s">
        <v>107</v>
      </c>
      <c r="F1070" s="104" t="s">
        <v>283</v>
      </c>
      <c r="G1070" s="201">
        <f>12*Coeficientes!F218</f>
        <v>2.0307692307692315E-2</v>
      </c>
      <c r="H1070" s="19">
        <f t="shared" si="171"/>
        <v>904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  <c r="DE1070" s="15"/>
      <c r="DF1070" s="15"/>
      <c r="DG1070" s="15"/>
      <c r="DH1070" s="15"/>
      <c r="DI1070" s="15"/>
      <c r="DJ1070" s="15"/>
      <c r="DK1070" s="15"/>
      <c r="DL1070" s="15"/>
      <c r="DM1070" s="15"/>
      <c r="DN1070" s="15"/>
      <c r="DO1070" s="15"/>
      <c r="DP1070" s="15"/>
      <c r="DQ1070" s="15"/>
      <c r="DR1070" s="15"/>
      <c r="DS1070" s="15"/>
      <c r="DT1070" s="15"/>
      <c r="DU1070" s="15"/>
      <c r="DV1070" s="15"/>
      <c r="DW1070" s="15"/>
      <c r="DX1070" s="15"/>
      <c r="DY1070" s="15"/>
      <c r="DZ1070" s="15"/>
      <c r="EA1070" s="15"/>
      <c r="EB1070" s="15"/>
      <c r="EC1070" s="15"/>
      <c r="ED1070" s="15"/>
      <c r="EE1070" s="15"/>
      <c r="EF1070" s="15"/>
      <c r="EG1070" s="15"/>
      <c r="EH1070" s="15"/>
      <c r="EI1070" s="15"/>
      <c r="EJ1070" s="15"/>
      <c r="EK1070" s="15"/>
      <c r="EL1070" s="15"/>
      <c r="EM1070" s="15"/>
      <c r="EN1070" s="15"/>
      <c r="EO1070" s="15"/>
      <c r="EP1070" s="15"/>
      <c r="EQ1070" s="15"/>
      <c r="ER1070" s="15"/>
      <c r="ES1070" s="15"/>
      <c r="ET1070" s="15"/>
    </row>
    <row r="1071" spans="2:150" ht="26.25" customHeight="1" x14ac:dyDescent="0.2">
      <c r="B1071" s="585"/>
      <c r="C1071" s="585"/>
      <c r="D1071" s="585"/>
      <c r="E1071" s="245" t="s">
        <v>108</v>
      </c>
      <c r="F1071" s="104" t="s">
        <v>283</v>
      </c>
      <c r="G1071" s="201">
        <f>12*Coeficientes!F219</f>
        <v>1.6153846153846151E-2</v>
      </c>
      <c r="H1071" s="19">
        <f t="shared" si="171"/>
        <v>905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  <c r="DE1071" s="15"/>
      <c r="DF1071" s="15"/>
      <c r="DG1071" s="15"/>
      <c r="DH1071" s="15"/>
      <c r="DI1071" s="15"/>
      <c r="DJ1071" s="15"/>
      <c r="DK1071" s="15"/>
      <c r="DL1071" s="15"/>
      <c r="DM1071" s="15"/>
      <c r="DN1071" s="15"/>
      <c r="DO1071" s="15"/>
      <c r="DP1071" s="15"/>
      <c r="DQ1071" s="15"/>
      <c r="DR1071" s="15"/>
      <c r="DS1071" s="15"/>
      <c r="DT1071" s="15"/>
      <c r="DU1071" s="15"/>
      <c r="DV1071" s="15"/>
      <c r="DW1071" s="15"/>
      <c r="DX1071" s="15"/>
      <c r="DY1071" s="15"/>
      <c r="DZ1071" s="15"/>
      <c r="EA1071" s="15"/>
      <c r="EB1071" s="15"/>
      <c r="EC1071" s="15"/>
      <c r="ED1071" s="15"/>
      <c r="EE1071" s="15"/>
      <c r="EF1071" s="15"/>
      <c r="EG1071" s="15"/>
      <c r="EH1071" s="15"/>
      <c r="EI1071" s="15"/>
      <c r="EJ1071" s="15"/>
      <c r="EK1071" s="15"/>
      <c r="EL1071" s="15"/>
      <c r="EM1071" s="15"/>
      <c r="EN1071" s="15"/>
      <c r="EO1071" s="15"/>
      <c r="EP1071" s="15"/>
      <c r="EQ1071" s="15"/>
      <c r="ER1071" s="15"/>
      <c r="ES1071" s="15"/>
      <c r="ET1071" s="15"/>
    </row>
    <row r="1072" spans="2:150" ht="26.25" customHeight="1" x14ac:dyDescent="0.2">
      <c r="B1072" s="585"/>
      <c r="C1072" s="585"/>
      <c r="D1072" s="585"/>
      <c r="E1072" s="245" t="s">
        <v>109</v>
      </c>
      <c r="F1072" s="104" t="s">
        <v>283</v>
      </c>
      <c r="G1072" s="201">
        <f>12*Coeficientes!F220</f>
        <v>1.3384615384615391E-2</v>
      </c>
      <c r="H1072" s="19">
        <f t="shared" si="171"/>
        <v>906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  <c r="DX1072" s="15"/>
      <c r="DY1072" s="15"/>
      <c r="DZ1072" s="15"/>
      <c r="EA1072" s="15"/>
      <c r="EB1072" s="15"/>
      <c r="EC1072" s="15"/>
      <c r="ED1072" s="15"/>
      <c r="EE1072" s="15"/>
      <c r="EF1072" s="15"/>
      <c r="EG1072" s="15"/>
      <c r="EH1072" s="15"/>
      <c r="EI1072" s="15"/>
      <c r="EJ1072" s="15"/>
      <c r="EK1072" s="15"/>
      <c r="EL1072" s="15"/>
      <c r="EM1072" s="15"/>
      <c r="EN1072" s="15"/>
      <c r="EO1072" s="15"/>
      <c r="EP1072" s="15"/>
      <c r="EQ1072" s="15"/>
      <c r="ER1072" s="15"/>
      <c r="ES1072" s="15"/>
      <c r="ET1072" s="15"/>
    </row>
    <row r="1073" spans="2:150" ht="26.25" customHeight="1" x14ac:dyDescent="0.2">
      <c r="B1073" s="585"/>
      <c r="C1073" s="585"/>
      <c r="D1073" s="585"/>
      <c r="E1073" s="245" t="s">
        <v>110</v>
      </c>
      <c r="F1073" s="104" t="s">
        <v>283</v>
      </c>
      <c r="G1073" s="201">
        <f>12*Coeficientes!F221</f>
        <v>1.1999999999999997E-2</v>
      </c>
      <c r="H1073" s="19">
        <f t="shared" si="171"/>
        <v>907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  <c r="DX1073" s="15"/>
      <c r="DY1073" s="15"/>
      <c r="DZ1073" s="15"/>
      <c r="EA1073" s="15"/>
      <c r="EB1073" s="15"/>
      <c r="EC1073" s="15"/>
      <c r="ED1073" s="15"/>
      <c r="EE1073" s="15"/>
      <c r="EF1073" s="15"/>
      <c r="EG1073" s="15"/>
      <c r="EH1073" s="15"/>
      <c r="EI1073" s="15"/>
      <c r="EJ1073" s="15"/>
      <c r="EK1073" s="15"/>
      <c r="EL1073" s="15"/>
      <c r="EM1073" s="15"/>
      <c r="EN1073" s="15"/>
      <c r="EO1073" s="15"/>
      <c r="EP1073" s="15"/>
      <c r="EQ1073" s="15"/>
      <c r="ER1073" s="15"/>
      <c r="ES1073" s="15"/>
      <c r="ET1073" s="15"/>
    </row>
    <row r="1074" spans="2:150" ht="26.25" customHeight="1" x14ac:dyDescent="0.2">
      <c r="B1074" s="585"/>
      <c r="C1074" s="585"/>
      <c r="D1074" s="585"/>
      <c r="E1074" s="245" t="s">
        <v>111</v>
      </c>
      <c r="F1074" s="104" t="s">
        <v>283</v>
      </c>
      <c r="G1074" s="201">
        <f>12*Coeficientes!F222</f>
        <v>1.1999999999999997E-2</v>
      </c>
      <c r="H1074" s="19">
        <f t="shared" si="171"/>
        <v>908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  <c r="DE1074" s="15"/>
      <c r="DF1074" s="15"/>
      <c r="DG1074" s="15"/>
      <c r="DH1074" s="15"/>
      <c r="DI1074" s="15"/>
      <c r="DJ1074" s="15"/>
      <c r="DK1074" s="15"/>
      <c r="DL1074" s="15"/>
      <c r="DM1074" s="15"/>
      <c r="DN1074" s="15"/>
      <c r="DO1074" s="15"/>
      <c r="DP1074" s="15"/>
      <c r="DQ1074" s="15"/>
      <c r="DR1074" s="15"/>
      <c r="DS1074" s="15"/>
      <c r="DT1074" s="15"/>
      <c r="DU1074" s="15"/>
      <c r="DV1074" s="15"/>
      <c r="DW1074" s="15"/>
      <c r="DX1074" s="15"/>
      <c r="DY1074" s="15"/>
      <c r="DZ1074" s="15"/>
      <c r="EA1074" s="15"/>
      <c r="EB1074" s="15"/>
      <c r="EC1074" s="15"/>
      <c r="ED1074" s="15"/>
      <c r="EE1074" s="15"/>
      <c r="EF1074" s="15"/>
      <c r="EG1074" s="15"/>
      <c r="EH1074" s="15"/>
      <c r="EI1074" s="15"/>
      <c r="EJ1074" s="15"/>
      <c r="EK1074" s="15"/>
      <c r="EL1074" s="15"/>
      <c r="EM1074" s="15"/>
      <c r="EN1074" s="15"/>
      <c r="EO1074" s="15"/>
      <c r="EP1074" s="15"/>
      <c r="EQ1074" s="15"/>
      <c r="ER1074" s="15"/>
      <c r="ES1074" s="15"/>
      <c r="ET1074" s="15"/>
    </row>
    <row r="1075" spans="2:150" ht="26.25" customHeight="1" x14ac:dyDescent="0.2">
      <c r="B1075" s="585"/>
      <c r="C1075" s="585"/>
      <c r="D1075" s="585"/>
      <c r="E1075" s="245" t="s">
        <v>112</v>
      </c>
      <c r="F1075" s="104" t="s">
        <v>283</v>
      </c>
      <c r="G1075" s="201">
        <f>12*Coeficientes!F223</f>
        <v>1.1999999999999997E-2</v>
      </c>
      <c r="H1075" s="19">
        <f t="shared" si="171"/>
        <v>909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  <c r="DX1075" s="15"/>
      <c r="DY1075" s="15"/>
      <c r="DZ1075" s="15"/>
      <c r="EA1075" s="15"/>
      <c r="EB1075" s="15"/>
      <c r="EC1075" s="15"/>
      <c r="ED1075" s="15"/>
      <c r="EE1075" s="15"/>
      <c r="EF1075" s="15"/>
      <c r="EG1075" s="15"/>
      <c r="EH1075" s="15"/>
      <c r="EI1075" s="15"/>
      <c r="EJ1075" s="15"/>
      <c r="EK1075" s="15"/>
      <c r="EL1075" s="15"/>
      <c r="EM1075" s="15"/>
      <c r="EN1075" s="15"/>
      <c r="EO1075" s="15"/>
      <c r="EP1075" s="15"/>
      <c r="EQ1075" s="15"/>
      <c r="ER1075" s="15"/>
      <c r="ES1075" s="15"/>
      <c r="ET1075" s="15"/>
    </row>
    <row r="1076" spans="2:150" ht="26.25" customHeight="1" x14ac:dyDescent="0.2">
      <c r="B1076" s="585"/>
      <c r="C1076" s="585"/>
      <c r="D1076" s="585"/>
      <c r="E1076" s="200" t="s">
        <v>113</v>
      </c>
      <c r="F1076" s="104" t="s">
        <v>283</v>
      </c>
      <c r="G1076" s="201">
        <f>12*Coeficientes!F224</f>
        <v>1.1999999999999997E-2</v>
      </c>
      <c r="H1076" s="19">
        <f t="shared" si="171"/>
        <v>910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  <c r="DE1076" s="15"/>
      <c r="DF1076" s="15"/>
      <c r="DG1076" s="15"/>
      <c r="DH1076" s="15"/>
      <c r="DI1076" s="15"/>
      <c r="DJ1076" s="15"/>
      <c r="DK1076" s="15"/>
      <c r="DL1076" s="15"/>
      <c r="DM1076" s="15"/>
      <c r="DN1076" s="15"/>
      <c r="DO1076" s="15"/>
      <c r="DP1076" s="15"/>
      <c r="DQ1076" s="15"/>
      <c r="DR1076" s="15"/>
      <c r="DS1076" s="15"/>
      <c r="DT1076" s="15"/>
      <c r="DU1076" s="15"/>
      <c r="DV1076" s="15"/>
      <c r="DW1076" s="15"/>
      <c r="DX1076" s="15"/>
      <c r="DY1076" s="15"/>
      <c r="DZ1076" s="15"/>
      <c r="EA1076" s="15"/>
      <c r="EB1076" s="15"/>
      <c r="EC1076" s="15"/>
      <c r="ED1076" s="15"/>
      <c r="EE1076" s="15"/>
      <c r="EF1076" s="15"/>
      <c r="EG1076" s="15"/>
      <c r="EH1076" s="15"/>
      <c r="EI1076" s="15"/>
      <c r="EJ1076" s="15"/>
      <c r="EK1076" s="15"/>
      <c r="EL1076" s="15"/>
      <c r="EM1076" s="15"/>
      <c r="EN1076" s="15"/>
      <c r="EO1076" s="15"/>
      <c r="EP1076" s="15"/>
      <c r="EQ1076" s="15"/>
      <c r="ER1076" s="15"/>
      <c r="ES1076" s="15"/>
      <c r="ET1076" s="15"/>
    </row>
    <row r="1077" spans="2:150" ht="26.25" customHeight="1" x14ac:dyDescent="0.2">
      <c r="B1077" s="36"/>
      <c r="C1077" s="36"/>
      <c r="D1077" s="36"/>
      <c r="E1077" s="36"/>
      <c r="F1077" s="36"/>
      <c r="G1077" s="202"/>
      <c r="H1077" s="36"/>
      <c r="I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  <c r="DE1077" s="15"/>
      <c r="DF1077" s="15"/>
      <c r="DG1077" s="15"/>
      <c r="DH1077" s="15"/>
      <c r="DI1077" s="15"/>
      <c r="DJ1077" s="15"/>
      <c r="DK1077" s="15"/>
      <c r="DL1077" s="15"/>
      <c r="DM1077" s="15"/>
      <c r="DN1077" s="15"/>
      <c r="DO1077" s="15"/>
      <c r="DP1077" s="15"/>
      <c r="DQ1077" s="15"/>
      <c r="DR1077" s="15"/>
      <c r="DS1077" s="15"/>
      <c r="DT1077" s="15"/>
      <c r="DU1077" s="15"/>
      <c r="DV1077" s="15"/>
      <c r="DW1077" s="15"/>
      <c r="DX1077" s="15"/>
      <c r="DY1077" s="15"/>
      <c r="DZ1077" s="15"/>
      <c r="EA1077" s="15"/>
      <c r="EB1077" s="15"/>
      <c r="EC1077" s="15"/>
      <c r="ED1077" s="15"/>
      <c r="EE1077" s="15"/>
      <c r="EF1077" s="15"/>
      <c r="EG1077" s="15"/>
      <c r="EH1077" s="15"/>
      <c r="EI1077" s="15"/>
      <c r="EJ1077" s="15"/>
      <c r="EK1077" s="15"/>
      <c r="EL1077" s="15"/>
      <c r="EM1077" s="15"/>
      <c r="EN1077" s="15"/>
      <c r="EO1077" s="15"/>
      <c r="EP1077" s="15"/>
      <c r="EQ1077" s="15"/>
      <c r="ER1077" s="15"/>
      <c r="ES1077" s="15"/>
      <c r="ET1077" s="15"/>
    </row>
    <row r="1078" spans="2:150" ht="26.25" customHeight="1" x14ac:dyDescent="0.2">
      <c r="B1078" s="585" t="s">
        <v>356</v>
      </c>
      <c r="C1078" s="585" t="s">
        <v>439</v>
      </c>
      <c r="D1078" s="585" t="s">
        <v>360</v>
      </c>
      <c r="E1078" s="245" t="s">
        <v>54</v>
      </c>
      <c r="F1078" s="104" t="s">
        <v>235</v>
      </c>
      <c r="G1078" s="197">
        <f t="shared" ref="G1078:G1093" si="172">G187*G1061</f>
        <v>0</v>
      </c>
      <c r="H1078" s="19">
        <f>H1076+1</f>
        <v>911</v>
      </c>
      <c r="K1078" s="19">
        <f>H1078</f>
        <v>911</v>
      </c>
      <c r="L1078" s="31" t="s">
        <v>5</v>
      </c>
      <c r="M1078" s="19">
        <f t="shared" ref="M1078:M1093" si="173">H187</f>
        <v>138</v>
      </c>
      <c r="N1078" s="31" t="s">
        <v>4</v>
      </c>
      <c r="O1078" s="19">
        <f t="shared" ref="O1078:O1093" si="174">H1061</f>
        <v>895</v>
      </c>
      <c r="P1078" s="162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  <c r="DL1078" s="15"/>
      <c r="DM1078" s="15"/>
      <c r="DN1078" s="15"/>
      <c r="DO1078" s="15"/>
      <c r="DP1078" s="15"/>
      <c r="DQ1078" s="15"/>
      <c r="DR1078" s="15"/>
      <c r="DS1078" s="15"/>
      <c r="DT1078" s="15"/>
      <c r="DU1078" s="15"/>
      <c r="DV1078" s="15"/>
      <c r="DW1078" s="15"/>
      <c r="DX1078" s="15"/>
      <c r="DY1078" s="15"/>
      <c r="DZ1078" s="15"/>
      <c r="EA1078" s="15"/>
      <c r="EB1078" s="15"/>
      <c r="EC1078" s="15"/>
      <c r="ED1078" s="15"/>
      <c r="EE1078" s="15"/>
      <c r="EF1078" s="15"/>
      <c r="EG1078" s="15"/>
      <c r="EH1078" s="15"/>
      <c r="EI1078" s="15"/>
      <c r="EJ1078" s="15"/>
      <c r="EK1078" s="15"/>
      <c r="EL1078" s="15"/>
      <c r="EM1078" s="15"/>
      <c r="EN1078" s="15"/>
      <c r="EO1078" s="15"/>
      <c r="EP1078" s="15"/>
      <c r="EQ1078" s="15"/>
      <c r="ER1078" s="15"/>
      <c r="ES1078" s="15"/>
      <c r="ET1078" s="15"/>
    </row>
    <row r="1079" spans="2:150" ht="26.25" customHeight="1" x14ac:dyDescent="0.2">
      <c r="B1079" s="585"/>
      <c r="C1079" s="585"/>
      <c r="D1079" s="585"/>
      <c r="E1079" s="245" t="s">
        <v>99</v>
      </c>
      <c r="F1079" s="104" t="s">
        <v>235</v>
      </c>
      <c r="G1079" s="197">
        <f t="shared" si="172"/>
        <v>0</v>
      </c>
      <c r="H1079" s="19">
        <f>H1078+1</f>
        <v>912</v>
      </c>
      <c r="K1079" s="19">
        <f t="shared" ref="K1079:K1094" si="175">H1079</f>
        <v>912</v>
      </c>
      <c r="L1079" s="31" t="s">
        <v>5</v>
      </c>
      <c r="M1079" s="19">
        <f t="shared" si="173"/>
        <v>139</v>
      </c>
      <c r="N1079" s="31" t="s">
        <v>4</v>
      </c>
      <c r="O1079" s="19">
        <f t="shared" si="174"/>
        <v>896</v>
      </c>
      <c r="P1079" s="162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  <c r="DJ1079" s="15"/>
      <c r="DK1079" s="15"/>
      <c r="DL1079" s="15"/>
      <c r="DM1079" s="15"/>
      <c r="DN1079" s="15"/>
      <c r="DO1079" s="15"/>
      <c r="DP1079" s="15"/>
      <c r="DQ1079" s="15"/>
      <c r="DR1079" s="15"/>
      <c r="DS1079" s="15"/>
      <c r="DT1079" s="15"/>
      <c r="DU1079" s="15"/>
      <c r="DV1079" s="15"/>
      <c r="DW1079" s="15"/>
      <c r="DX1079" s="15"/>
      <c r="DY1079" s="15"/>
      <c r="DZ1079" s="15"/>
      <c r="EA1079" s="15"/>
      <c r="EB1079" s="15"/>
      <c r="EC1079" s="15"/>
      <c r="ED1079" s="15"/>
      <c r="EE1079" s="15"/>
      <c r="EF1079" s="15"/>
      <c r="EG1079" s="15"/>
      <c r="EH1079" s="15"/>
      <c r="EI1079" s="15"/>
      <c r="EJ1079" s="15"/>
      <c r="EK1079" s="15"/>
      <c r="EL1079" s="15"/>
      <c r="EM1079" s="15"/>
      <c r="EN1079" s="15"/>
      <c r="EO1079" s="15"/>
      <c r="EP1079" s="15"/>
      <c r="EQ1079" s="15"/>
      <c r="ER1079" s="15"/>
      <c r="ES1079" s="15"/>
      <c r="ET1079" s="15"/>
    </row>
    <row r="1080" spans="2:150" ht="26.25" customHeight="1" x14ac:dyDescent="0.2">
      <c r="B1080" s="585"/>
      <c r="C1080" s="585"/>
      <c r="D1080" s="585"/>
      <c r="E1080" s="245" t="s">
        <v>100</v>
      </c>
      <c r="F1080" s="104" t="s">
        <v>235</v>
      </c>
      <c r="G1080" s="197">
        <f t="shared" si="172"/>
        <v>0</v>
      </c>
      <c r="H1080" s="19">
        <f t="shared" ref="H1080:H1093" si="176">H1079+1</f>
        <v>913</v>
      </c>
      <c r="K1080" s="19">
        <f t="shared" si="175"/>
        <v>913</v>
      </c>
      <c r="L1080" s="31" t="s">
        <v>5</v>
      </c>
      <c r="M1080" s="19">
        <f t="shared" si="173"/>
        <v>140</v>
      </c>
      <c r="N1080" s="31" t="s">
        <v>4</v>
      </c>
      <c r="O1080" s="19">
        <f t="shared" si="174"/>
        <v>897</v>
      </c>
      <c r="P1080" s="162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  <c r="DE1080" s="15"/>
      <c r="DF1080" s="15"/>
      <c r="DG1080" s="15"/>
      <c r="DH1080" s="15"/>
      <c r="DI1080" s="15"/>
      <c r="DJ1080" s="15"/>
      <c r="DK1080" s="15"/>
      <c r="DL1080" s="15"/>
      <c r="DM1080" s="15"/>
      <c r="DN1080" s="15"/>
      <c r="DO1080" s="15"/>
      <c r="DP1080" s="15"/>
      <c r="DQ1080" s="15"/>
      <c r="DR1080" s="15"/>
      <c r="DS1080" s="15"/>
      <c r="DT1080" s="15"/>
      <c r="DU1080" s="15"/>
      <c r="DV1080" s="15"/>
      <c r="DW1080" s="15"/>
      <c r="DX1080" s="15"/>
      <c r="DY1080" s="15"/>
      <c r="DZ1080" s="15"/>
      <c r="EA1080" s="15"/>
      <c r="EB1080" s="15"/>
      <c r="EC1080" s="15"/>
      <c r="ED1080" s="15"/>
      <c r="EE1080" s="15"/>
      <c r="EF1080" s="15"/>
      <c r="EG1080" s="15"/>
      <c r="EH1080" s="15"/>
      <c r="EI1080" s="15"/>
      <c r="EJ1080" s="15"/>
      <c r="EK1080" s="15"/>
      <c r="EL1080" s="15"/>
      <c r="EM1080" s="15"/>
      <c r="EN1080" s="15"/>
      <c r="EO1080" s="15"/>
      <c r="EP1080" s="15"/>
      <c r="EQ1080" s="15"/>
      <c r="ER1080" s="15"/>
      <c r="ES1080" s="15"/>
      <c r="ET1080" s="15"/>
    </row>
    <row r="1081" spans="2:150" ht="26.25" customHeight="1" x14ac:dyDescent="0.2">
      <c r="B1081" s="585"/>
      <c r="C1081" s="585"/>
      <c r="D1081" s="585"/>
      <c r="E1081" s="245" t="s">
        <v>101</v>
      </c>
      <c r="F1081" s="104" t="s">
        <v>235</v>
      </c>
      <c r="G1081" s="197">
        <f t="shared" si="172"/>
        <v>0</v>
      </c>
      <c r="H1081" s="19">
        <f t="shared" si="176"/>
        <v>914</v>
      </c>
      <c r="K1081" s="19">
        <f t="shared" si="175"/>
        <v>914</v>
      </c>
      <c r="L1081" s="31" t="s">
        <v>5</v>
      </c>
      <c r="M1081" s="19">
        <f t="shared" si="173"/>
        <v>141</v>
      </c>
      <c r="N1081" s="31" t="s">
        <v>4</v>
      </c>
      <c r="O1081" s="19">
        <f t="shared" si="174"/>
        <v>898</v>
      </c>
      <c r="P1081" s="162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</row>
    <row r="1082" spans="2:150" ht="26.25" customHeight="1" x14ac:dyDescent="0.2">
      <c r="B1082" s="585"/>
      <c r="C1082" s="585"/>
      <c r="D1082" s="585"/>
      <c r="E1082" s="245" t="s">
        <v>102</v>
      </c>
      <c r="F1082" s="104" t="s">
        <v>235</v>
      </c>
      <c r="G1082" s="197">
        <f t="shared" si="172"/>
        <v>0</v>
      </c>
      <c r="H1082" s="19">
        <f t="shared" si="176"/>
        <v>915</v>
      </c>
      <c r="K1082" s="19">
        <f t="shared" si="175"/>
        <v>915</v>
      </c>
      <c r="L1082" s="31" t="s">
        <v>5</v>
      </c>
      <c r="M1082" s="19">
        <f t="shared" si="173"/>
        <v>142</v>
      </c>
      <c r="N1082" s="31" t="s">
        <v>4</v>
      </c>
      <c r="O1082" s="19">
        <f t="shared" si="174"/>
        <v>899</v>
      </c>
      <c r="P1082" s="162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</row>
    <row r="1083" spans="2:150" ht="26.25" customHeight="1" x14ac:dyDescent="0.2">
      <c r="B1083" s="585"/>
      <c r="C1083" s="585"/>
      <c r="D1083" s="585"/>
      <c r="E1083" s="245" t="s">
        <v>103</v>
      </c>
      <c r="F1083" s="104" t="s">
        <v>235</v>
      </c>
      <c r="G1083" s="197">
        <f t="shared" si="172"/>
        <v>0</v>
      </c>
      <c r="H1083" s="19">
        <f t="shared" si="176"/>
        <v>916</v>
      </c>
      <c r="K1083" s="19">
        <f t="shared" si="175"/>
        <v>916</v>
      </c>
      <c r="L1083" s="31" t="s">
        <v>5</v>
      </c>
      <c r="M1083" s="19">
        <f t="shared" si="173"/>
        <v>143</v>
      </c>
      <c r="N1083" s="31" t="s">
        <v>4</v>
      </c>
      <c r="O1083" s="19">
        <f t="shared" si="174"/>
        <v>900</v>
      </c>
      <c r="P1083" s="162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</row>
    <row r="1084" spans="2:150" ht="26.25" customHeight="1" x14ac:dyDescent="0.2">
      <c r="B1084" s="585"/>
      <c r="C1084" s="585"/>
      <c r="D1084" s="585"/>
      <c r="E1084" s="245" t="s">
        <v>104</v>
      </c>
      <c r="F1084" s="104" t="s">
        <v>235</v>
      </c>
      <c r="G1084" s="197">
        <f t="shared" si="172"/>
        <v>0</v>
      </c>
      <c r="H1084" s="19">
        <f t="shared" si="176"/>
        <v>917</v>
      </c>
      <c r="K1084" s="19">
        <f t="shared" si="175"/>
        <v>917</v>
      </c>
      <c r="L1084" s="31" t="s">
        <v>5</v>
      </c>
      <c r="M1084" s="19">
        <f t="shared" si="173"/>
        <v>144</v>
      </c>
      <c r="N1084" s="31" t="s">
        <v>4</v>
      </c>
      <c r="O1084" s="19">
        <f t="shared" si="174"/>
        <v>901</v>
      </c>
      <c r="P1084" s="162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</row>
    <row r="1085" spans="2:150" ht="26.25" customHeight="1" x14ac:dyDescent="0.2">
      <c r="B1085" s="585"/>
      <c r="C1085" s="585"/>
      <c r="D1085" s="585"/>
      <c r="E1085" s="245" t="s">
        <v>105</v>
      </c>
      <c r="F1085" s="104" t="s">
        <v>235</v>
      </c>
      <c r="G1085" s="197">
        <f t="shared" si="172"/>
        <v>0</v>
      </c>
      <c r="H1085" s="19">
        <f t="shared" si="176"/>
        <v>918</v>
      </c>
      <c r="K1085" s="19">
        <f t="shared" si="175"/>
        <v>918</v>
      </c>
      <c r="L1085" s="31" t="s">
        <v>5</v>
      </c>
      <c r="M1085" s="19">
        <f t="shared" si="173"/>
        <v>145</v>
      </c>
      <c r="N1085" s="31" t="s">
        <v>4</v>
      </c>
      <c r="O1085" s="19">
        <f t="shared" si="174"/>
        <v>902</v>
      </c>
      <c r="P1085" s="162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</row>
    <row r="1086" spans="2:150" ht="26.25" customHeight="1" x14ac:dyDescent="0.2">
      <c r="B1086" s="585"/>
      <c r="C1086" s="585"/>
      <c r="D1086" s="585"/>
      <c r="E1086" s="245" t="s">
        <v>106</v>
      </c>
      <c r="F1086" s="104" t="s">
        <v>235</v>
      </c>
      <c r="G1086" s="197">
        <f t="shared" si="172"/>
        <v>0</v>
      </c>
      <c r="H1086" s="19">
        <f t="shared" si="176"/>
        <v>919</v>
      </c>
      <c r="K1086" s="19">
        <f t="shared" si="175"/>
        <v>919</v>
      </c>
      <c r="L1086" s="31" t="s">
        <v>5</v>
      </c>
      <c r="M1086" s="19">
        <f t="shared" si="173"/>
        <v>146</v>
      </c>
      <c r="N1086" s="31" t="s">
        <v>4</v>
      </c>
      <c r="O1086" s="19">
        <f t="shared" si="174"/>
        <v>903</v>
      </c>
      <c r="P1086" s="162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</row>
    <row r="1087" spans="2:150" ht="26.25" customHeight="1" x14ac:dyDescent="0.2">
      <c r="B1087" s="585"/>
      <c r="C1087" s="585"/>
      <c r="D1087" s="585"/>
      <c r="E1087" s="245" t="s">
        <v>107</v>
      </c>
      <c r="F1087" s="104" t="s">
        <v>235</v>
      </c>
      <c r="G1087" s="197">
        <f t="shared" si="172"/>
        <v>0</v>
      </c>
      <c r="H1087" s="19">
        <f t="shared" si="176"/>
        <v>920</v>
      </c>
      <c r="K1087" s="19">
        <f t="shared" si="175"/>
        <v>920</v>
      </c>
      <c r="L1087" s="31" t="s">
        <v>5</v>
      </c>
      <c r="M1087" s="19">
        <f t="shared" si="173"/>
        <v>147</v>
      </c>
      <c r="N1087" s="31" t="s">
        <v>4</v>
      </c>
      <c r="O1087" s="19">
        <f t="shared" si="174"/>
        <v>904</v>
      </c>
      <c r="P1087" s="162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</row>
    <row r="1088" spans="2:150" ht="26.25" customHeight="1" x14ac:dyDescent="0.2">
      <c r="B1088" s="585"/>
      <c r="C1088" s="585"/>
      <c r="D1088" s="585"/>
      <c r="E1088" s="245" t="s">
        <v>108</v>
      </c>
      <c r="F1088" s="104" t="s">
        <v>235</v>
      </c>
      <c r="G1088" s="197">
        <f t="shared" si="172"/>
        <v>0</v>
      </c>
      <c r="H1088" s="19">
        <f t="shared" si="176"/>
        <v>921</v>
      </c>
      <c r="K1088" s="19">
        <f t="shared" si="175"/>
        <v>921</v>
      </c>
      <c r="L1088" s="31" t="s">
        <v>5</v>
      </c>
      <c r="M1088" s="19">
        <f t="shared" si="173"/>
        <v>148</v>
      </c>
      <c r="N1088" s="31" t="s">
        <v>4</v>
      </c>
      <c r="O1088" s="19">
        <f t="shared" si="174"/>
        <v>905</v>
      </c>
      <c r="P1088" s="162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</row>
    <row r="1089" spans="1:150" ht="26.25" customHeight="1" x14ac:dyDescent="0.2">
      <c r="B1089" s="585"/>
      <c r="C1089" s="585"/>
      <c r="D1089" s="585"/>
      <c r="E1089" s="245" t="s">
        <v>109</v>
      </c>
      <c r="F1089" s="104" t="s">
        <v>235</v>
      </c>
      <c r="G1089" s="197">
        <f t="shared" si="172"/>
        <v>0</v>
      </c>
      <c r="H1089" s="19">
        <f t="shared" si="176"/>
        <v>922</v>
      </c>
      <c r="K1089" s="19">
        <f t="shared" si="175"/>
        <v>922</v>
      </c>
      <c r="L1089" s="31" t="s">
        <v>5</v>
      </c>
      <c r="M1089" s="19">
        <f t="shared" si="173"/>
        <v>149</v>
      </c>
      <c r="N1089" s="31" t="s">
        <v>4</v>
      </c>
      <c r="O1089" s="19">
        <f t="shared" si="174"/>
        <v>906</v>
      </c>
      <c r="P1089" s="162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</row>
    <row r="1090" spans="1:150" ht="26.25" customHeight="1" x14ac:dyDescent="0.2">
      <c r="B1090" s="585"/>
      <c r="C1090" s="585"/>
      <c r="D1090" s="585"/>
      <c r="E1090" s="245" t="s">
        <v>110</v>
      </c>
      <c r="F1090" s="104" t="s">
        <v>235</v>
      </c>
      <c r="G1090" s="197">
        <f t="shared" si="172"/>
        <v>0</v>
      </c>
      <c r="H1090" s="19">
        <f t="shared" si="176"/>
        <v>923</v>
      </c>
      <c r="K1090" s="19">
        <f t="shared" si="175"/>
        <v>923</v>
      </c>
      <c r="L1090" s="31" t="s">
        <v>5</v>
      </c>
      <c r="M1090" s="19">
        <f t="shared" si="173"/>
        <v>150</v>
      </c>
      <c r="N1090" s="31" t="s">
        <v>4</v>
      </c>
      <c r="O1090" s="19">
        <f t="shared" si="174"/>
        <v>907</v>
      </c>
      <c r="P1090" s="162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</row>
    <row r="1091" spans="1:150" ht="26.25" customHeight="1" x14ac:dyDescent="0.2">
      <c r="B1091" s="585"/>
      <c r="C1091" s="585"/>
      <c r="D1091" s="585"/>
      <c r="E1091" s="245" t="s">
        <v>111</v>
      </c>
      <c r="F1091" s="104" t="s">
        <v>235</v>
      </c>
      <c r="G1091" s="197">
        <f t="shared" si="172"/>
        <v>0</v>
      </c>
      <c r="H1091" s="19">
        <f t="shared" si="176"/>
        <v>924</v>
      </c>
      <c r="K1091" s="19">
        <f t="shared" si="175"/>
        <v>924</v>
      </c>
      <c r="L1091" s="31" t="s">
        <v>5</v>
      </c>
      <c r="M1091" s="19">
        <f t="shared" si="173"/>
        <v>151</v>
      </c>
      <c r="N1091" s="31" t="s">
        <v>4</v>
      </c>
      <c r="O1091" s="19">
        <f t="shared" si="174"/>
        <v>908</v>
      </c>
      <c r="P1091" s="162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</row>
    <row r="1092" spans="1:150" ht="26.25" customHeight="1" x14ac:dyDescent="0.2">
      <c r="B1092" s="585"/>
      <c r="C1092" s="585"/>
      <c r="D1092" s="585"/>
      <c r="E1092" s="245" t="s">
        <v>112</v>
      </c>
      <c r="F1092" s="104" t="s">
        <v>235</v>
      </c>
      <c r="G1092" s="197">
        <f t="shared" si="172"/>
        <v>0</v>
      </c>
      <c r="H1092" s="19">
        <f t="shared" si="176"/>
        <v>925</v>
      </c>
      <c r="K1092" s="19">
        <f t="shared" si="175"/>
        <v>925</v>
      </c>
      <c r="L1092" s="31" t="s">
        <v>5</v>
      </c>
      <c r="M1092" s="19">
        <f t="shared" si="173"/>
        <v>152</v>
      </c>
      <c r="N1092" s="31" t="s">
        <v>4</v>
      </c>
      <c r="O1092" s="19">
        <f t="shared" si="174"/>
        <v>909</v>
      </c>
      <c r="P1092" s="162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</row>
    <row r="1093" spans="1:150" ht="26.25" customHeight="1" x14ac:dyDescent="0.2">
      <c r="B1093" s="585"/>
      <c r="C1093" s="585"/>
      <c r="D1093" s="585"/>
      <c r="E1093" s="200" t="s">
        <v>113</v>
      </c>
      <c r="F1093" s="104" t="s">
        <v>235</v>
      </c>
      <c r="G1093" s="197">
        <f t="shared" si="172"/>
        <v>0</v>
      </c>
      <c r="H1093" s="19">
        <f t="shared" si="176"/>
        <v>926</v>
      </c>
      <c r="K1093" s="19">
        <f t="shared" si="175"/>
        <v>926</v>
      </c>
      <c r="L1093" s="31" t="s">
        <v>5</v>
      </c>
      <c r="M1093" s="19">
        <f t="shared" si="173"/>
        <v>153</v>
      </c>
      <c r="N1093" s="31" t="s">
        <v>4</v>
      </c>
      <c r="O1093" s="19">
        <f t="shared" si="174"/>
        <v>910</v>
      </c>
      <c r="P1093" s="162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</row>
    <row r="1094" spans="1:150" ht="26.25" customHeight="1" x14ac:dyDescent="0.2">
      <c r="B1094" s="585"/>
      <c r="C1094" s="585"/>
      <c r="D1094" s="585"/>
      <c r="E1094" s="245" t="s">
        <v>29</v>
      </c>
      <c r="F1094" s="104" t="s">
        <v>235</v>
      </c>
      <c r="G1094" s="197">
        <f>SUM(G1078:G1093)</f>
        <v>0</v>
      </c>
      <c r="H1094" s="19">
        <f>H1093+1</f>
        <v>927</v>
      </c>
      <c r="K1094" s="19">
        <f t="shared" si="175"/>
        <v>927</v>
      </c>
      <c r="L1094" s="31" t="s">
        <v>5</v>
      </c>
      <c r="M1094" s="11" t="s">
        <v>75</v>
      </c>
      <c r="N1094" s="19">
        <f>H1078</f>
        <v>911</v>
      </c>
      <c r="O1094" s="17" t="s">
        <v>76</v>
      </c>
      <c r="P1094" s="19">
        <f>H1093</f>
        <v>926</v>
      </c>
      <c r="Q1094" s="63" t="s">
        <v>77</v>
      </c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</row>
    <row r="1095" spans="1:150" s="2" customFormat="1" ht="26.25" customHeight="1" x14ac:dyDescent="0.2">
      <c r="A1095" s="102"/>
      <c r="B1095" s="585"/>
      <c r="C1095" s="585"/>
      <c r="D1095" s="585" t="s">
        <v>127</v>
      </c>
      <c r="E1095" s="585"/>
      <c r="F1095" s="104" t="s">
        <v>93</v>
      </c>
      <c r="G1095" s="197">
        <f>IF(G203=0,0,G58*G1094/(G203*12))</f>
        <v>0</v>
      </c>
      <c r="H1095" s="19">
        <f>H1094+1</f>
        <v>928</v>
      </c>
      <c r="I1095" s="102"/>
      <c r="J1095" s="102"/>
      <c r="K1095" s="19">
        <f>H1095</f>
        <v>928</v>
      </c>
      <c r="L1095" s="61" t="s">
        <v>5</v>
      </c>
      <c r="M1095" s="19">
        <f>H58</f>
        <v>25</v>
      </c>
      <c r="N1095" s="61" t="s">
        <v>4</v>
      </c>
      <c r="O1095" s="19">
        <f>H1094</f>
        <v>927</v>
      </c>
      <c r="P1095" s="61" t="s">
        <v>89</v>
      </c>
      <c r="Q1095" s="19">
        <f>H203</f>
        <v>154</v>
      </c>
      <c r="R1095" s="61" t="s">
        <v>4</v>
      </c>
      <c r="S1095" s="61">
        <v>12</v>
      </c>
      <c r="T1095" s="63" t="s">
        <v>77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6"/>
      <c r="AG1095" s="36"/>
      <c r="AH1095" s="36"/>
      <c r="AI1095" s="36"/>
      <c r="AJ1095" s="36"/>
      <c r="AK1095" s="33"/>
      <c r="AL1095" s="102"/>
      <c r="AM1095" s="102"/>
      <c r="AN1095" s="102"/>
      <c r="AO1095" s="102"/>
      <c r="AP1095" s="102"/>
      <c r="AQ1095" s="102"/>
      <c r="AR1095" s="102"/>
      <c r="AS1095" s="102"/>
      <c r="AT1095" s="102"/>
      <c r="AU1095" s="102"/>
      <c r="AV1095" s="102"/>
      <c r="AW1095" s="102"/>
      <c r="AX1095" s="102"/>
      <c r="AY1095" s="102"/>
      <c r="AZ1095" s="102"/>
      <c r="BA1095" s="102"/>
      <c r="BB1095" s="102"/>
      <c r="BC1095" s="102"/>
      <c r="BD1095" s="102"/>
      <c r="BE1095" s="102"/>
      <c r="BF1095" s="102"/>
      <c r="BG1095" s="102"/>
      <c r="BH1095" s="102"/>
      <c r="BI1095" s="102"/>
      <c r="BJ1095" s="102"/>
      <c r="BK1095" s="102"/>
      <c r="BL1095" s="102"/>
      <c r="BM1095" s="102"/>
      <c r="BN1095" s="102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  <c r="CX1095" s="80"/>
      <c r="CY1095" s="80"/>
      <c r="CZ1095" s="80"/>
      <c r="DA1095" s="80"/>
      <c r="DB1095" s="80"/>
      <c r="DC1095" s="80"/>
      <c r="DD1095" s="80"/>
      <c r="DE1095" s="80"/>
      <c r="DF1095" s="80"/>
      <c r="DG1095" s="80"/>
      <c r="DH1095" s="80"/>
      <c r="DI1095" s="80"/>
      <c r="DJ1095" s="80"/>
      <c r="DK1095" s="80"/>
      <c r="DL1095" s="80"/>
      <c r="DM1095" s="80"/>
      <c r="DN1095" s="80"/>
      <c r="DO1095" s="80"/>
      <c r="DP1095" s="80"/>
      <c r="DQ1095" s="80"/>
      <c r="DR1095" s="80"/>
      <c r="DS1095" s="80"/>
      <c r="DT1095" s="80"/>
      <c r="DU1095" s="80"/>
      <c r="DV1095" s="80"/>
      <c r="DW1095" s="80"/>
      <c r="DX1095" s="80"/>
      <c r="DY1095" s="80"/>
      <c r="DZ1095" s="80"/>
      <c r="EA1095" s="80"/>
      <c r="EB1095" s="80"/>
      <c r="EC1095" s="80"/>
      <c r="ED1095" s="80"/>
      <c r="EE1095" s="80"/>
      <c r="EF1095" s="80"/>
      <c r="EG1095" s="80"/>
      <c r="EH1095" s="80"/>
      <c r="EI1095" s="80"/>
      <c r="EJ1095" s="80"/>
      <c r="EK1095" s="80"/>
      <c r="EL1095" s="80"/>
      <c r="EM1095" s="80"/>
      <c r="EN1095" s="80"/>
      <c r="EO1095" s="80"/>
      <c r="EP1095" s="80"/>
      <c r="EQ1095" s="80"/>
      <c r="ER1095" s="80"/>
      <c r="ES1095" s="80"/>
      <c r="ET1095" s="80"/>
    </row>
    <row r="1096" spans="1:150" s="2" customFormat="1" ht="26.25" customHeight="1" x14ac:dyDescent="0.2">
      <c r="A1096" s="111"/>
      <c r="B1096" s="61"/>
      <c r="C1096" s="61"/>
      <c r="D1096" s="61"/>
      <c r="E1096" s="61"/>
      <c r="F1096" s="61"/>
      <c r="G1096" s="108"/>
      <c r="H1096" s="61"/>
      <c r="I1096" s="61"/>
      <c r="J1096" s="11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6"/>
      <c r="AG1096" s="36"/>
      <c r="AH1096" s="36"/>
      <c r="AI1096" s="36"/>
      <c r="AJ1096" s="36"/>
      <c r="AK1096" s="33"/>
      <c r="AL1096" s="102"/>
      <c r="AM1096" s="102"/>
      <c r="AN1096" s="102"/>
      <c r="AO1096" s="102"/>
      <c r="AP1096" s="102"/>
      <c r="AQ1096" s="102"/>
      <c r="AR1096" s="102"/>
      <c r="AS1096" s="102"/>
      <c r="AT1096" s="102"/>
      <c r="AU1096" s="102"/>
      <c r="AV1096" s="102"/>
      <c r="AW1096" s="102"/>
      <c r="AX1096" s="102"/>
      <c r="AY1096" s="102"/>
      <c r="AZ1096" s="102"/>
      <c r="BA1096" s="102"/>
      <c r="BB1096" s="102"/>
      <c r="BC1096" s="102"/>
      <c r="BD1096" s="102"/>
      <c r="BE1096" s="102"/>
      <c r="BF1096" s="102"/>
      <c r="BG1096" s="102"/>
      <c r="BH1096" s="102"/>
      <c r="BI1096" s="102"/>
      <c r="BJ1096" s="102"/>
      <c r="BK1096" s="102"/>
      <c r="BL1096" s="102"/>
      <c r="BM1096" s="102"/>
      <c r="BN1096" s="102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  <c r="CX1096" s="80"/>
      <c r="CY1096" s="80"/>
      <c r="CZ1096" s="80"/>
      <c r="DA1096" s="80"/>
      <c r="DB1096" s="80"/>
      <c r="DC1096" s="80"/>
      <c r="DD1096" s="80"/>
      <c r="DE1096" s="80"/>
      <c r="DF1096" s="80"/>
      <c r="DG1096" s="80"/>
      <c r="DH1096" s="80"/>
      <c r="DI1096" s="80"/>
      <c r="DJ1096" s="80"/>
      <c r="DK1096" s="80"/>
      <c r="DL1096" s="80"/>
      <c r="DM1096" s="80"/>
      <c r="DN1096" s="80"/>
      <c r="DO1096" s="80"/>
      <c r="DP1096" s="80"/>
      <c r="DQ1096" s="80"/>
      <c r="DR1096" s="80"/>
      <c r="DS1096" s="80"/>
      <c r="DT1096" s="80"/>
      <c r="DU1096" s="80"/>
      <c r="DV1096" s="80"/>
      <c r="DW1096" s="80"/>
      <c r="DX1096" s="80"/>
      <c r="DY1096" s="80"/>
      <c r="DZ1096" s="80"/>
      <c r="EA1096" s="80"/>
      <c r="EB1096" s="80"/>
      <c r="EC1096" s="80"/>
      <c r="ED1096" s="80"/>
      <c r="EE1096" s="80"/>
      <c r="EF1096" s="80"/>
      <c r="EG1096" s="80"/>
      <c r="EH1096" s="80"/>
      <c r="EI1096" s="80"/>
      <c r="EJ1096" s="80"/>
      <c r="EK1096" s="80"/>
      <c r="EL1096" s="80"/>
      <c r="EM1096" s="80"/>
      <c r="EN1096" s="80"/>
      <c r="EO1096" s="80"/>
      <c r="EP1096" s="80"/>
      <c r="EQ1096" s="80"/>
      <c r="ER1096" s="80"/>
      <c r="ES1096" s="80"/>
      <c r="ET1096" s="80"/>
    </row>
    <row r="1097" spans="1:150" ht="26.25" customHeight="1" x14ac:dyDescent="0.2">
      <c r="B1097" s="565" t="s">
        <v>356</v>
      </c>
      <c r="C1097" s="585" t="s">
        <v>439</v>
      </c>
      <c r="D1097" s="585" t="s">
        <v>359</v>
      </c>
      <c r="E1097" s="245" t="s">
        <v>54</v>
      </c>
      <c r="F1097" s="104" t="s">
        <v>235</v>
      </c>
      <c r="G1097" s="197">
        <f t="shared" ref="G1097:G1112" si="177">G1061*G281</f>
        <v>0</v>
      </c>
      <c r="H1097" s="19">
        <f>H1095+1</f>
        <v>929</v>
      </c>
      <c r="K1097" s="19">
        <f t="shared" ref="K1097:K1113" si="178">H1097</f>
        <v>929</v>
      </c>
      <c r="L1097" s="31" t="s">
        <v>5</v>
      </c>
      <c r="M1097" s="19">
        <f t="shared" ref="M1097:M1112" si="179">H281</f>
        <v>226</v>
      </c>
      <c r="N1097" s="31" t="s">
        <v>4</v>
      </c>
      <c r="O1097" s="19">
        <f t="shared" ref="O1097:O1112" si="180">H1061</f>
        <v>895</v>
      </c>
      <c r="P1097" s="162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</row>
    <row r="1098" spans="1:150" ht="26.25" customHeight="1" x14ac:dyDescent="0.2">
      <c r="B1098" s="565"/>
      <c r="C1098" s="585"/>
      <c r="D1098" s="585"/>
      <c r="E1098" s="245" t="s">
        <v>99</v>
      </c>
      <c r="F1098" s="104" t="s">
        <v>235</v>
      </c>
      <c r="G1098" s="197">
        <f t="shared" si="177"/>
        <v>0</v>
      </c>
      <c r="H1098" s="19">
        <f>H1097+1</f>
        <v>930</v>
      </c>
      <c r="K1098" s="19">
        <f t="shared" si="178"/>
        <v>930</v>
      </c>
      <c r="L1098" s="31" t="s">
        <v>5</v>
      </c>
      <c r="M1098" s="19">
        <f t="shared" si="179"/>
        <v>227</v>
      </c>
      <c r="N1098" s="31" t="s">
        <v>4</v>
      </c>
      <c r="O1098" s="19">
        <f t="shared" si="180"/>
        <v>896</v>
      </c>
      <c r="P1098" s="162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  <c r="DX1098" s="15"/>
      <c r="DY1098" s="15"/>
      <c r="DZ1098" s="15"/>
      <c r="EA1098" s="15"/>
      <c r="EB1098" s="15"/>
      <c r="EC1098" s="15"/>
      <c r="ED1098" s="15"/>
      <c r="EE1098" s="15"/>
      <c r="EF1098" s="15"/>
      <c r="EG1098" s="15"/>
      <c r="EH1098" s="15"/>
      <c r="EI1098" s="15"/>
      <c r="EJ1098" s="15"/>
      <c r="EK1098" s="15"/>
      <c r="EL1098" s="15"/>
      <c r="EM1098" s="15"/>
      <c r="EN1098" s="15"/>
      <c r="EO1098" s="15"/>
      <c r="EP1098" s="15"/>
      <c r="EQ1098" s="15"/>
      <c r="ER1098" s="15"/>
      <c r="ES1098" s="15"/>
      <c r="ET1098" s="15"/>
    </row>
    <row r="1099" spans="1:150" ht="26.25" customHeight="1" x14ac:dyDescent="0.2">
      <c r="B1099" s="565"/>
      <c r="C1099" s="585"/>
      <c r="D1099" s="585"/>
      <c r="E1099" s="245" t="s">
        <v>100</v>
      </c>
      <c r="F1099" s="104" t="s">
        <v>235</v>
      </c>
      <c r="G1099" s="197">
        <f t="shared" si="177"/>
        <v>0</v>
      </c>
      <c r="H1099" s="19">
        <f t="shared" ref="H1099:H1112" si="181">H1098+1</f>
        <v>931</v>
      </c>
      <c r="K1099" s="19">
        <f t="shared" si="178"/>
        <v>931</v>
      </c>
      <c r="L1099" s="31" t="s">
        <v>5</v>
      </c>
      <c r="M1099" s="19">
        <f t="shared" si="179"/>
        <v>228</v>
      </c>
      <c r="N1099" s="31" t="s">
        <v>4</v>
      </c>
      <c r="O1099" s="19">
        <f t="shared" si="180"/>
        <v>897</v>
      </c>
      <c r="P1099" s="162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</row>
    <row r="1100" spans="1:150" ht="26.25" customHeight="1" x14ac:dyDescent="0.2">
      <c r="B1100" s="565"/>
      <c r="C1100" s="585"/>
      <c r="D1100" s="585"/>
      <c r="E1100" s="245" t="s">
        <v>101</v>
      </c>
      <c r="F1100" s="104" t="s">
        <v>235</v>
      </c>
      <c r="G1100" s="197">
        <f t="shared" si="177"/>
        <v>0</v>
      </c>
      <c r="H1100" s="19">
        <f t="shared" si="181"/>
        <v>932</v>
      </c>
      <c r="K1100" s="19">
        <f t="shared" si="178"/>
        <v>932</v>
      </c>
      <c r="L1100" s="31" t="s">
        <v>5</v>
      </c>
      <c r="M1100" s="19">
        <f t="shared" si="179"/>
        <v>229</v>
      </c>
      <c r="N1100" s="31" t="s">
        <v>4</v>
      </c>
      <c r="O1100" s="19">
        <f t="shared" si="180"/>
        <v>898</v>
      </c>
      <c r="P1100" s="162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  <c r="DX1100" s="15"/>
      <c r="DY1100" s="15"/>
      <c r="DZ1100" s="15"/>
      <c r="EA1100" s="15"/>
      <c r="EB1100" s="15"/>
      <c r="EC1100" s="15"/>
      <c r="ED1100" s="15"/>
      <c r="EE1100" s="15"/>
      <c r="EF1100" s="15"/>
      <c r="EG1100" s="15"/>
      <c r="EH1100" s="15"/>
      <c r="EI1100" s="15"/>
      <c r="EJ1100" s="15"/>
      <c r="EK1100" s="15"/>
      <c r="EL1100" s="15"/>
      <c r="EM1100" s="15"/>
      <c r="EN1100" s="15"/>
      <c r="EO1100" s="15"/>
      <c r="EP1100" s="15"/>
      <c r="EQ1100" s="15"/>
      <c r="ER1100" s="15"/>
      <c r="ES1100" s="15"/>
      <c r="ET1100" s="15"/>
    </row>
    <row r="1101" spans="1:150" ht="26.25" customHeight="1" x14ac:dyDescent="0.2">
      <c r="B1101" s="565"/>
      <c r="C1101" s="585"/>
      <c r="D1101" s="585"/>
      <c r="E1101" s="245" t="s">
        <v>102</v>
      </c>
      <c r="F1101" s="104" t="s">
        <v>235</v>
      </c>
      <c r="G1101" s="197">
        <f t="shared" si="177"/>
        <v>0</v>
      </c>
      <c r="H1101" s="19">
        <f t="shared" si="181"/>
        <v>933</v>
      </c>
      <c r="K1101" s="19">
        <f t="shared" si="178"/>
        <v>933</v>
      </c>
      <c r="L1101" s="31" t="s">
        <v>5</v>
      </c>
      <c r="M1101" s="19">
        <f t="shared" si="179"/>
        <v>230</v>
      </c>
      <c r="N1101" s="31" t="s">
        <v>4</v>
      </c>
      <c r="O1101" s="19">
        <f t="shared" si="180"/>
        <v>899</v>
      </c>
      <c r="P1101" s="162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  <c r="DE1101" s="15"/>
      <c r="DF1101" s="15"/>
      <c r="DG1101" s="15"/>
      <c r="DH1101" s="15"/>
      <c r="DI1101" s="15"/>
      <c r="DJ1101" s="15"/>
      <c r="DK1101" s="15"/>
      <c r="DL1101" s="15"/>
      <c r="DM1101" s="15"/>
      <c r="DN1101" s="15"/>
      <c r="DO1101" s="15"/>
      <c r="DP1101" s="15"/>
      <c r="DQ1101" s="15"/>
      <c r="DR1101" s="15"/>
      <c r="DS1101" s="15"/>
      <c r="DT1101" s="15"/>
      <c r="DU1101" s="15"/>
      <c r="DV1101" s="15"/>
      <c r="DW1101" s="15"/>
      <c r="DX1101" s="15"/>
      <c r="DY1101" s="15"/>
      <c r="DZ1101" s="15"/>
      <c r="EA1101" s="15"/>
      <c r="EB1101" s="15"/>
      <c r="EC1101" s="15"/>
      <c r="ED1101" s="15"/>
      <c r="EE1101" s="15"/>
      <c r="EF1101" s="15"/>
      <c r="EG1101" s="15"/>
      <c r="EH1101" s="15"/>
      <c r="EI1101" s="15"/>
      <c r="EJ1101" s="15"/>
      <c r="EK1101" s="15"/>
      <c r="EL1101" s="15"/>
      <c r="EM1101" s="15"/>
      <c r="EN1101" s="15"/>
      <c r="EO1101" s="15"/>
      <c r="EP1101" s="15"/>
      <c r="EQ1101" s="15"/>
      <c r="ER1101" s="15"/>
      <c r="ES1101" s="15"/>
      <c r="ET1101" s="15"/>
    </row>
    <row r="1102" spans="1:150" ht="26.25" customHeight="1" x14ac:dyDescent="0.2">
      <c r="B1102" s="565"/>
      <c r="C1102" s="585"/>
      <c r="D1102" s="585"/>
      <c r="E1102" s="245" t="s">
        <v>103</v>
      </c>
      <c r="F1102" s="104" t="s">
        <v>235</v>
      </c>
      <c r="G1102" s="197">
        <f t="shared" si="177"/>
        <v>0</v>
      </c>
      <c r="H1102" s="19">
        <f t="shared" si="181"/>
        <v>934</v>
      </c>
      <c r="K1102" s="19">
        <f t="shared" si="178"/>
        <v>934</v>
      </c>
      <c r="L1102" s="31" t="s">
        <v>5</v>
      </c>
      <c r="M1102" s="19">
        <f t="shared" si="179"/>
        <v>231</v>
      </c>
      <c r="N1102" s="31" t="s">
        <v>4</v>
      </c>
      <c r="O1102" s="19">
        <f t="shared" si="180"/>
        <v>900</v>
      </c>
      <c r="P1102" s="162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  <c r="DE1102" s="15"/>
      <c r="DF1102" s="15"/>
      <c r="DG1102" s="15"/>
      <c r="DH1102" s="15"/>
      <c r="DI1102" s="15"/>
      <c r="DJ1102" s="15"/>
      <c r="DK1102" s="15"/>
      <c r="DL1102" s="15"/>
      <c r="DM1102" s="15"/>
      <c r="DN1102" s="15"/>
      <c r="DO1102" s="15"/>
      <c r="DP1102" s="15"/>
      <c r="DQ1102" s="15"/>
      <c r="DR1102" s="15"/>
      <c r="DS1102" s="15"/>
      <c r="DT1102" s="15"/>
      <c r="DU1102" s="15"/>
      <c r="DV1102" s="15"/>
      <c r="DW1102" s="15"/>
      <c r="DX1102" s="15"/>
      <c r="DY1102" s="15"/>
      <c r="DZ1102" s="15"/>
      <c r="EA1102" s="15"/>
      <c r="EB1102" s="15"/>
      <c r="EC1102" s="15"/>
      <c r="ED1102" s="15"/>
      <c r="EE1102" s="15"/>
      <c r="EF1102" s="15"/>
      <c r="EG1102" s="15"/>
      <c r="EH1102" s="15"/>
      <c r="EI1102" s="15"/>
      <c r="EJ1102" s="15"/>
      <c r="EK1102" s="15"/>
      <c r="EL1102" s="15"/>
      <c r="EM1102" s="15"/>
      <c r="EN1102" s="15"/>
      <c r="EO1102" s="15"/>
      <c r="EP1102" s="15"/>
      <c r="EQ1102" s="15"/>
      <c r="ER1102" s="15"/>
      <c r="ES1102" s="15"/>
      <c r="ET1102" s="15"/>
    </row>
    <row r="1103" spans="1:150" ht="26.25" customHeight="1" x14ac:dyDescent="0.2">
      <c r="B1103" s="565"/>
      <c r="C1103" s="585"/>
      <c r="D1103" s="585"/>
      <c r="E1103" s="245" t="s">
        <v>104</v>
      </c>
      <c r="F1103" s="104" t="s">
        <v>235</v>
      </c>
      <c r="G1103" s="197">
        <f t="shared" si="177"/>
        <v>0</v>
      </c>
      <c r="H1103" s="19">
        <f t="shared" si="181"/>
        <v>935</v>
      </c>
      <c r="K1103" s="19">
        <f t="shared" si="178"/>
        <v>935</v>
      </c>
      <c r="L1103" s="31" t="s">
        <v>5</v>
      </c>
      <c r="M1103" s="19">
        <f t="shared" si="179"/>
        <v>232</v>
      </c>
      <c r="N1103" s="31" t="s">
        <v>4</v>
      </c>
      <c r="O1103" s="19">
        <f t="shared" si="180"/>
        <v>901</v>
      </c>
      <c r="P1103" s="162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  <c r="DE1103" s="15"/>
      <c r="DF1103" s="15"/>
      <c r="DG1103" s="15"/>
      <c r="DH1103" s="15"/>
      <c r="DI1103" s="15"/>
      <c r="DJ1103" s="15"/>
      <c r="DK1103" s="15"/>
      <c r="DL1103" s="15"/>
      <c r="DM1103" s="15"/>
      <c r="DN1103" s="15"/>
      <c r="DO1103" s="15"/>
      <c r="DP1103" s="15"/>
      <c r="DQ1103" s="15"/>
      <c r="DR1103" s="15"/>
      <c r="DS1103" s="15"/>
      <c r="DT1103" s="15"/>
      <c r="DU1103" s="15"/>
      <c r="DV1103" s="15"/>
      <c r="DW1103" s="15"/>
      <c r="DX1103" s="15"/>
      <c r="DY1103" s="15"/>
      <c r="DZ1103" s="15"/>
      <c r="EA1103" s="15"/>
      <c r="EB1103" s="15"/>
      <c r="EC1103" s="15"/>
      <c r="ED1103" s="15"/>
      <c r="EE1103" s="15"/>
      <c r="EF1103" s="15"/>
      <c r="EG1103" s="15"/>
      <c r="EH1103" s="15"/>
      <c r="EI1103" s="15"/>
      <c r="EJ1103" s="15"/>
      <c r="EK1103" s="15"/>
      <c r="EL1103" s="15"/>
      <c r="EM1103" s="15"/>
      <c r="EN1103" s="15"/>
      <c r="EO1103" s="15"/>
      <c r="EP1103" s="15"/>
      <c r="EQ1103" s="15"/>
      <c r="ER1103" s="15"/>
      <c r="ES1103" s="15"/>
      <c r="ET1103" s="15"/>
    </row>
    <row r="1104" spans="1:150" ht="26.25" customHeight="1" x14ac:dyDescent="0.2">
      <c r="B1104" s="565"/>
      <c r="C1104" s="585"/>
      <c r="D1104" s="585"/>
      <c r="E1104" s="245" t="s">
        <v>105</v>
      </c>
      <c r="F1104" s="104" t="s">
        <v>235</v>
      </c>
      <c r="G1104" s="197">
        <f t="shared" si="177"/>
        <v>0</v>
      </c>
      <c r="H1104" s="19">
        <f t="shared" si="181"/>
        <v>936</v>
      </c>
      <c r="K1104" s="19">
        <f t="shared" si="178"/>
        <v>936</v>
      </c>
      <c r="L1104" s="31" t="s">
        <v>5</v>
      </c>
      <c r="M1104" s="19">
        <f t="shared" si="179"/>
        <v>233</v>
      </c>
      <c r="N1104" s="31" t="s">
        <v>4</v>
      </c>
      <c r="O1104" s="19">
        <f t="shared" si="180"/>
        <v>902</v>
      </c>
      <c r="P1104" s="162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  <c r="DX1104" s="15"/>
      <c r="DY1104" s="15"/>
      <c r="DZ1104" s="15"/>
      <c r="EA1104" s="15"/>
      <c r="EB1104" s="15"/>
      <c r="EC1104" s="15"/>
      <c r="ED1104" s="15"/>
      <c r="EE1104" s="15"/>
      <c r="EF1104" s="15"/>
      <c r="EG1104" s="15"/>
      <c r="EH1104" s="15"/>
      <c r="EI1104" s="15"/>
      <c r="EJ1104" s="15"/>
      <c r="EK1104" s="15"/>
      <c r="EL1104" s="15"/>
      <c r="EM1104" s="15"/>
      <c r="EN1104" s="15"/>
      <c r="EO1104" s="15"/>
      <c r="EP1104" s="15"/>
      <c r="EQ1104" s="15"/>
      <c r="ER1104" s="15"/>
      <c r="ES1104" s="15"/>
      <c r="ET1104" s="15"/>
    </row>
    <row r="1105" spans="1:150" ht="26.25" customHeight="1" x14ac:dyDescent="0.2">
      <c r="B1105" s="565"/>
      <c r="C1105" s="585"/>
      <c r="D1105" s="585"/>
      <c r="E1105" s="245" t="s">
        <v>106</v>
      </c>
      <c r="F1105" s="104" t="s">
        <v>235</v>
      </c>
      <c r="G1105" s="197">
        <f t="shared" si="177"/>
        <v>0</v>
      </c>
      <c r="H1105" s="19">
        <f t="shared" si="181"/>
        <v>937</v>
      </c>
      <c r="K1105" s="19">
        <f t="shared" si="178"/>
        <v>937</v>
      </c>
      <c r="L1105" s="31" t="s">
        <v>5</v>
      </c>
      <c r="M1105" s="19">
        <f t="shared" si="179"/>
        <v>234</v>
      </c>
      <c r="N1105" s="31" t="s">
        <v>4</v>
      </c>
      <c r="O1105" s="19">
        <f t="shared" si="180"/>
        <v>903</v>
      </c>
      <c r="P1105" s="162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  <c r="DE1105" s="15"/>
      <c r="DF1105" s="15"/>
      <c r="DG1105" s="15"/>
      <c r="DH1105" s="15"/>
      <c r="DI1105" s="15"/>
      <c r="DJ1105" s="15"/>
      <c r="DK1105" s="15"/>
      <c r="DL1105" s="15"/>
      <c r="DM1105" s="15"/>
      <c r="DN1105" s="15"/>
      <c r="DO1105" s="15"/>
      <c r="DP1105" s="15"/>
      <c r="DQ1105" s="15"/>
      <c r="DR1105" s="15"/>
      <c r="DS1105" s="15"/>
      <c r="DT1105" s="15"/>
      <c r="DU1105" s="15"/>
      <c r="DV1105" s="15"/>
      <c r="DW1105" s="15"/>
      <c r="DX1105" s="15"/>
      <c r="DY1105" s="15"/>
      <c r="DZ1105" s="15"/>
      <c r="EA1105" s="15"/>
      <c r="EB1105" s="15"/>
      <c r="EC1105" s="15"/>
      <c r="ED1105" s="15"/>
      <c r="EE1105" s="15"/>
      <c r="EF1105" s="15"/>
      <c r="EG1105" s="15"/>
      <c r="EH1105" s="15"/>
      <c r="EI1105" s="15"/>
      <c r="EJ1105" s="15"/>
      <c r="EK1105" s="15"/>
      <c r="EL1105" s="15"/>
      <c r="EM1105" s="15"/>
      <c r="EN1105" s="15"/>
      <c r="EO1105" s="15"/>
      <c r="EP1105" s="15"/>
      <c r="EQ1105" s="15"/>
      <c r="ER1105" s="15"/>
      <c r="ES1105" s="15"/>
      <c r="ET1105" s="15"/>
    </row>
    <row r="1106" spans="1:150" ht="26.25" customHeight="1" x14ac:dyDescent="0.2">
      <c r="B1106" s="565"/>
      <c r="C1106" s="585"/>
      <c r="D1106" s="585"/>
      <c r="E1106" s="245" t="s">
        <v>107</v>
      </c>
      <c r="F1106" s="104" t="s">
        <v>235</v>
      </c>
      <c r="G1106" s="197">
        <f t="shared" si="177"/>
        <v>0</v>
      </c>
      <c r="H1106" s="19">
        <f t="shared" si="181"/>
        <v>938</v>
      </c>
      <c r="K1106" s="19">
        <f t="shared" si="178"/>
        <v>938</v>
      </c>
      <c r="L1106" s="31" t="s">
        <v>5</v>
      </c>
      <c r="M1106" s="19">
        <f t="shared" si="179"/>
        <v>235</v>
      </c>
      <c r="N1106" s="31" t="s">
        <v>4</v>
      </c>
      <c r="O1106" s="19">
        <f t="shared" si="180"/>
        <v>904</v>
      </c>
      <c r="P1106" s="162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  <c r="DE1106" s="15"/>
      <c r="DF1106" s="15"/>
      <c r="DG1106" s="15"/>
      <c r="DH1106" s="15"/>
      <c r="DI1106" s="15"/>
      <c r="DJ1106" s="15"/>
      <c r="DK1106" s="15"/>
      <c r="DL1106" s="15"/>
      <c r="DM1106" s="15"/>
      <c r="DN1106" s="15"/>
      <c r="DO1106" s="15"/>
      <c r="DP1106" s="15"/>
      <c r="DQ1106" s="15"/>
      <c r="DR1106" s="15"/>
      <c r="DS1106" s="15"/>
      <c r="DT1106" s="15"/>
      <c r="DU1106" s="15"/>
      <c r="DV1106" s="15"/>
      <c r="DW1106" s="15"/>
      <c r="DX1106" s="15"/>
      <c r="DY1106" s="15"/>
      <c r="DZ1106" s="15"/>
      <c r="EA1106" s="15"/>
      <c r="EB1106" s="15"/>
      <c r="EC1106" s="15"/>
      <c r="ED1106" s="15"/>
      <c r="EE1106" s="15"/>
      <c r="EF1106" s="15"/>
      <c r="EG1106" s="15"/>
      <c r="EH1106" s="15"/>
      <c r="EI1106" s="15"/>
      <c r="EJ1106" s="15"/>
      <c r="EK1106" s="15"/>
      <c r="EL1106" s="15"/>
      <c r="EM1106" s="15"/>
      <c r="EN1106" s="15"/>
      <c r="EO1106" s="15"/>
      <c r="EP1106" s="15"/>
      <c r="EQ1106" s="15"/>
      <c r="ER1106" s="15"/>
      <c r="ES1106" s="15"/>
      <c r="ET1106" s="15"/>
    </row>
    <row r="1107" spans="1:150" ht="26.25" customHeight="1" x14ac:dyDescent="0.2">
      <c r="B1107" s="565"/>
      <c r="C1107" s="585"/>
      <c r="D1107" s="585"/>
      <c r="E1107" s="245" t="s">
        <v>108</v>
      </c>
      <c r="F1107" s="104" t="s">
        <v>235</v>
      </c>
      <c r="G1107" s="197">
        <f t="shared" si="177"/>
        <v>0</v>
      </c>
      <c r="H1107" s="19">
        <f t="shared" si="181"/>
        <v>939</v>
      </c>
      <c r="K1107" s="19">
        <f t="shared" si="178"/>
        <v>939</v>
      </c>
      <c r="L1107" s="31" t="s">
        <v>5</v>
      </c>
      <c r="M1107" s="19">
        <f t="shared" si="179"/>
        <v>236</v>
      </c>
      <c r="N1107" s="31" t="s">
        <v>4</v>
      </c>
      <c r="O1107" s="19">
        <f t="shared" si="180"/>
        <v>905</v>
      </c>
      <c r="P1107" s="162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  <c r="DE1107" s="15"/>
      <c r="DF1107" s="15"/>
      <c r="DG1107" s="15"/>
      <c r="DH1107" s="15"/>
      <c r="DI1107" s="15"/>
      <c r="DJ1107" s="15"/>
      <c r="DK1107" s="15"/>
      <c r="DL1107" s="15"/>
      <c r="DM1107" s="15"/>
      <c r="DN1107" s="15"/>
      <c r="DO1107" s="15"/>
      <c r="DP1107" s="15"/>
      <c r="DQ1107" s="15"/>
      <c r="DR1107" s="15"/>
      <c r="DS1107" s="15"/>
      <c r="DT1107" s="15"/>
      <c r="DU1107" s="15"/>
      <c r="DV1107" s="15"/>
      <c r="DW1107" s="15"/>
      <c r="DX1107" s="15"/>
      <c r="DY1107" s="15"/>
      <c r="DZ1107" s="15"/>
      <c r="EA1107" s="15"/>
      <c r="EB1107" s="15"/>
      <c r="EC1107" s="15"/>
      <c r="ED1107" s="15"/>
      <c r="EE1107" s="15"/>
      <c r="EF1107" s="15"/>
      <c r="EG1107" s="15"/>
      <c r="EH1107" s="15"/>
      <c r="EI1107" s="15"/>
      <c r="EJ1107" s="15"/>
      <c r="EK1107" s="15"/>
      <c r="EL1107" s="15"/>
      <c r="EM1107" s="15"/>
      <c r="EN1107" s="15"/>
      <c r="EO1107" s="15"/>
      <c r="EP1107" s="15"/>
      <c r="EQ1107" s="15"/>
      <c r="ER1107" s="15"/>
      <c r="ES1107" s="15"/>
      <c r="ET1107" s="15"/>
    </row>
    <row r="1108" spans="1:150" ht="26.25" customHeight="1" x14ac:dyDescent="0.2">
      <c r="B1108" s="565"/>
      <c r="C1108" s="585"/>
      <c r="D1108" s="585"/>
      <c r="E1108" s="245" t="s">
        <v>109</v>
      </c>
      <c r="F1108" s="104" t="s">
        <v>235</v>
      </c>
      <c r="G1108" s="197">
        <f t="shared" si="177"/>
        <v>0</v>
      </c>
      <c r="H1108" s="19">
        <f t="shared" si="181"/>
        <v>940</v>
      </c>
      <c r="K1108" s="19">
        <f t="shared" si="178"/>
        <v>940</v>
      </c>
      <c r="L1108" s="31" t="s">
        <v>5</v>
      </c>
      <c r="M1108" s="19">
        <f t="shared" si="179"/>
        <v>237</v>
      </c>
      <c r="N1108" s="31" t="s">
        <v>4</v>
      </c>
      <c r="O1108" s="19">
        <f t="shared" si="180"/>
        <v>906</v>
      </c>
      <c r="P1108" s="162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  <c r="DX1108" s="15"/>
      <c r="DY1108" s="15"/>
      <c r="DZ1108" s="15"/>
      <c r="EA1108" s="15"/>
      <c r="EB1108" s="15"/>
      <c r="EC1108" s="15"/>
      <c r="ED1108" s="15"/>
      <c r="EE1108" s="15"/>
      <c r="EF1108" s="15"/>
      <c r="EG1108" s="15"/>
      <c r="EH1108" s="15"/>
      <c r="EI1108" s="15"/>
      <c r="EJ1108" s="15"/>
      <c r="EK1108" s="15"/>
      <c r="EL1108" s="15"/>
      <c r="EM1108" s="15"/>
      <c r="EN1108" s="15"/>
      <c r="EO1108" s="15"/>
      <c r="EP1108" s="15"/>
      <c r="EQ1108" s="15"/>
      <c r="ER1108" s="15"/>
      <c r="ES1108" s="15"/>
      <c r="ET1108" s="15"/>
    </row>
    <row r="1109" spans="1:150" ht="26.25" customHeight="1" x14ac:dyDescent="0.2">
      <c r="B1109" s="565"/>
      <c r="C1109" s="585"/>
      <c r="D1109" s="585"/>
      <c r="E1109" s="245" t="s">
        <v>110</v>
      </c>
      <c r="F1109" s="104" t="s">
        <v>235</v>
      </c>
      <c r="G1109" s="197">
        <f t="shared" si="177"/>
        <v>0</v>
      </c>
      <c r="H1109" s="19">
        <f t="shared" si="181"/>
        <v>941</v>
      </c>
      <c r="K1109" s="19">
        <f t="shared" si="178"/>
        <v>941</v>
      </c>
      <c r="L1109" s="31" t="s">
        <v>5</v>
      </c>
      <c r="M1109" s="19">
        <f t="shared" si="179"/>
        <v>238</v>
      </c>
      <c r="N1109" s="31" t="s">
        <v>4</v>
      </c>
      <c r="O1109" s="19">
        <f t="shared" si="180"/>
        <v>907</v>
      </c>
      <c r="P1109" s="162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  <c r="DE1109" s="15"/>
      <c r="DF1109" s="15"/>
      <c r="DG1109" s="15"/>
      <c r="DH1109" s="15"/>
      <c r="DI1109" s="15"/>
      <c r="DJ1109" s="15"/>
      <c r="DK1109" s="15"/>
      <c r="DL1109" s="15"/>
      <c r="DM1109" s="15"/>
      <c r="DN1109" s="15"/>
      <c r="DO1109" s="15"/>
      <c r="DP1109" s="15"/>
      <c r="DQ1109" s="15"/>
      <c r="DR1109" s="15"/>
      <c r="DS1109" s="15"/>
      <c r="DT1109" s="15"/>
      <c r="DU1109" s="15"/>
      <c r="DV1109" s="15"/>
      <c r="DW1109" s="15"/>
      <c r="DX1109" s="15"/>
      <c r="DY1109" s="15"/>
      <c r="DZ1109" s="15"/>
      <c r="EA1109" s="15"/>
      <c r="EB1109" s="15"/>
      <c r="EC1109" s="15"/>
      <c r="ED1109" s="15"/>
      <c r="EE1109" s="15"/>
      <c r="EF1109" s="15"/>
      <c r="EG1109" s="15"/>
      <c r="EH1109" s="15"/>
      <c r="EI1109" s="15"/>
      <c r="EJ1109" s="15"/>
      <c r="EK1109" s="15"/>
      <c r="EL1109" s="15"/>
      <c r="EM1109" s="15"/>
      <c r="EN1109" s="15"/>
      <c r="EO1109" s="15"/>
      <c r="EP1109" s="15"/>
      <c r="EQ1109" s="15"/>
      <c r="ER1109" s="15"/>
      <c r="ES1109" s="15"/>
      <c r="ET1109" s="15"/>
    </row>
    <row r="1110" spans="1:150" ht="26.25" customHeight="1" x14ac:dyDescent="0.2">
      <c r="B1110" s="565"/>
      <c r="C1110" s="585"/>
      <c r="D1110" s="585"/>
      <c r="E1110" s="245" t="s">
        <v>111</v>
      </c>
      <c r="F1110" s="104" t="s">
        <v>235</v>
      </c>
      <c r="G1110" s="197">
        <f t="shared" si="177"/>
        <v>0</v>
      </c>
      <c r="H1110" s="19">
        <f t="shared" si="181"/>
        <v>942</v>
      </c>
      <c r="K1110" s="19">
        <f t="shared" si="178"/>
        <v>942</v>
      </c>
      <c r="L1110" s="31" t="s">
        <v>5</v>
      </c>
      <c r="M1110" s="19">
        <f t="shared" si="179"/>
        <v>239</v>
      </c>
      <c r="N1110" s="31" t="s">
        <v>4</v>
      </c>
      <c r="O1110" s="19">
        <f t="shared" si="180"/>
        <v>908</v>
      </c>
      <c r="P1110" s="162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  <c r="DE1110" s="15"/>
      <c r="DF1110" s="15"/>
      <c r="DG1110" s="15"/>
      <c r="DH1110" s="15"/>
      <c r="DI1110" s="15"/>
      <c r="DJ1110" s="15"/>
      <c r="DK1110" s="15"/>
      <c r="DL1110" s="15"/>
      <c r="DM1110" s="15"/>
      <c r="DN1110" s="15"/>
      <c r="DO1110" s="15"/>
      <c r="DP1110" s="15"/>
      <c r="DQ1110" s="15"/>
      <c r="DR1110" s="15"/>
      <c r="DS1110" s="15"/>
      <c r="DT1110" s="15"/>
      <c r="DU1110" s="15"/>
      <c r="DV1110" s="15"/>
      <c r="DW1110" s="15"/>
      <c r="DX1110" s="15"/>
      <c r="DY1110" s="15"/>
      <c r="DZ1110" s="15"/>
      <c r="EA1110" s="15"/>
      <c r="EB1110" s="15"/>
      <c r="EC1110" s="15"/>
      <c r="ED1110" s="15"/>
      <c r="EE1110" s="15"/>
      <c r="EF1110" s="15"/>
      <c r="EG1110" s="15"/>
      <c r="EH1110" s="15"/>
      <c r="EI1110" s="15"/>
      <c r="EJ1110" s="15"/>
      <c r="EK1110" s="15"/>
      <c r="EL1110" s="15"/>
      <c r="EM1110" s="15"/>
      <c r="EN1110" s="15"/>
      <c r="EO1110" s="15"/>
      <c r="EP1110" s="15"/>
      <c r="EQ1110" s="15"/>
      <c r="ER1110" s="15"/>
      <c r="ES1110" s="15"/>
      <c r="ET1110" s="15"/>
    </row>
    <row r="1111" spans="1:150" ht="26.25" customHeight="1" x14ac:dyDescent="0.2">
      <c r="B1111" s="565"/>
      <c r="C1111" s="585"/>
      <c r="D1111" s="585"/>
      <c r="E1111" s="245" t="s">
        <v>112</v>
      </c>
      <c r="F1111" s="104" t="s">
        <v>235</v>
      </c>
      <c r="G1111" s="197">
        <f t="shared" si="177"/>
        <v>0</v>
      </c>
      <c r="H1111" s="19">
        <f t="shared" si="181"/>
        <v>943</v>
      </c>
      <c r="K1111" s="19">
        <f t="shared" si="178"/>
        <v>943</v>
      </c>
      <c r="L1111" s="31" t="s">
        <v>5</v>
      </c>
      <c r="M1111" s="19">
        <f t="shared" si="179"/>
        <v>240</v>
      </c>
      <c r="N1111" s="31" t="s">
        <v>4</v>
      </c>
      <c r="O1111" s="19">
        <f t="shared" si="180"/>
        <v>909</v>
      </c>
      <c r="P1111" s="162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  <c r="DE1111" s="15"/>
      <c r="DF1111" s="15"/>
      <c r="DG1111" s="15"/>
      <c r="DH1111" s="15"/>
      <c r="DI1111" s="15"/>
      <c r="DJ1111" s="15"/>
      <c r="DK1111" s="15"/>
      <c r="DL1111" s="15"/>
      <c r="DM1111" s="15"/>
      <c r="DN1111" s="15"/>
      <c r="DO1111" s="15"/>
      <c r="DP1111" s="15"/>
      <c r="DQ1111" s="15"/>
      <c r="DR1111" s="15"/>
      <c r="DS1111" s="15"/>
      <c r="DT1111" s="15"/>
      <c r="DU1111" s="15"/>
      <c r="DV1111" s="15"/>
      <c r="DW1111" s="15"/>
      <c r="DX1111" s="15"/>
      <c r="DY1111" s="15"/>
      <c r="DZ1111" s="15"/>
      <c r="EA1111" s="15"/>
      <c r="EB1111" s="15"/>
      <c r="EC1111" s="15"/>
      <c r="ED1111" s="15"/>
      <c r="EE1111" s="15"/>
      <c r="EF1111" s="15"/>
      <c r="EG1111" s="15"/>
      <c r="EH1111" s="15"/>
      <c r="EI1111" s="15"/>
      <c r="EJ1111" s="15"/>
      <c r="EK1111" s="15"/>
      <c r="EL1111" s="15"/>
      <c r="EM1111" s="15"/>
      <c r="EN1111" s="15"/>
      <c r="EO1111" s="15"/>
      <c r="EP1111" s="15"/>
      <c r="EQ1111" s="15"/>
      <c r="ER1111" s="15"/>
      <c r="ES1111" s="15"/>
      <c r="ET1111" s="15"/>
    </row>
    <row r="1112" spans="1:150" ht="26.25" customHeight="1" x14ac:dyDescent="0.2">
      <c r="B1112" s="565"/>
      <c r="C1112" s="585"/>
      <c r="D1112" s="585"/>
      <c r="E1112" s="200" t="s">
        <v>113</v>
      </c>
      <c r="F1112" s="104" t="s">
        <v>235</v>
      </c>
      <c r="G1112" s="197">
        <f t="shared" si="177"/>
        <v>0</v>
      </c>
      <c r="H1112" s="19">
        <f t="shared" si="181"/>
        <v>944</v>
      </c>
      <c r="K1112" s="19">
        <f t="shared" si="178"/>
        <v>944</v>
      </c>
      <c r="L1112" s="31" t="s">
        <v>5</v>
      </c>
      <c r="M1112" s="19">
        <f t="shared" si="179"/>
        <v>241</v>
      </c>
      <c r="N1112" s="31" t="s">
        <v>4</v>
      </c>
      <c r="O1112" s="19">
        <f t="shared" si="180"/>
        <v>910</v>
      </c>
      <c r="P1112" s="162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12"/>
      <c r="AD1112" s="36"/>
      <c r="AE1112" s="32"/>
      <c r="AF1112" s="36"/>
      <c r="AG1112" s="36"/>
      <c r="AH1112" s="36"/>
      <c r="AI1112" s="36"/>
      <c r="AJ1112" s="36"/>
      <c r="AK1112" s="36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  <c r="DX1112" s="15"/>
      <c r="DY1112" s="15"/>
      <c r="DZ1112" s="15"/>
      <c r="EA1112" s="15"/>
      <c r="EB1112" s="15"/>
      <c r="EC1112" s="15"/>
      <c r="ED1112" s="15"/>
      <c r="EE1112" s="15"/>
      <c r="EF1112" s="15"/>
      <c r="EG1112" s="15"/>
      <c r="EH1112" s="15"/>
      <c r="EI1112" s="15"/>
      <c r="EJ1112" s="15"/>
      <c r="EK1112" s="15"/>
      <c r="EL1112" s="15"/>
      <c r="EM1112" s="15"/>
      <c r="EN1112" s="15"/>
      <c r="EO1112" s="15"/>
      <c r="EP1112" s="15"/>
      <c r="EQ1112" s="15"/>
      <c r="ER1112" s="15"/>
      <c r="ES1112" s="15"/>
      <c r="ET1112" s="15"/>
    </row>
    <row r="1113" spans="1:150" ht="26.25" customHeight="1" x14ac:dyDescent="0.2">
      <c r="B1113" s="565"/>
      <c r="C1113" s="585"/>
      <c r="D1113" s="585"/>
      <c r="E1113" s="245" t="s">
        <v>29</v>
      </c>
      <c r="F1113" s="104" t="s">
        <v>235</v>
      </c>
      <c r="G1113" s="197">
        <f>SUM(G1097:G1112)</f>
        <v>0</v>
      </c>
      <c r="H1113" s="19">
        <f>H1112+1</f>
        <v>945</v>
      </c>
      <c r="K1113" s="19">
        <f t="shared" si="178"/>
        <v>945</v>
      </c>
      <c r="L1113" s="31" t="s">
        <v>5</v>
      </c>
      <c r="M1113" s="11" t="s">
        <v>75</v>
      </c>
      <c r="N1113" s="19">
        <f>H1097</f>
        <v>929</v>
      </c>
      <c r="O1113" s="17" t="s">
        <v>76</v>
      </c>
      <c r="P1113" s="19">
        <f>H1112</f>
        <v>944</v>
      </c>
      <c r="Q1113" s="63" t="s">
        <v>77</v>
      </c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  <c r="DE1113" s="15"/>
      <c r="DF1113" s="15"/>
      <c r="DG1113" s="15"/>
      <c r="DH1113" s="15"/>
      <c r="DI1113" s="15"/>
      <c r="DJ1113" s="15"/>
      <c r="DK1113" s="15"/>
      <c r="DL1113" s="15"/>
      <c r="DM1113" s="15"/>
      <c r="DN1113" s="15"/>
      <c r="DO1113" s="15"/>
      <c r="DP1113" s="15"/>
      <c r="DQ1113" s="15"/>
      <c r="DR1113" s="15"/>
      <c r="DS1113" s="15"/>
      <c r="DT1113" s="15"/>
      <c r="DU1113" s="15"/>
      <c r="DV1113" s="15"/>
      <c r="DW1113" s="15"/>
      <c r="DX1113" s="15"/>
      <c r="DY1113" s="15"/>
      <c r="DZ1113" s="15"/>
      <c r="EA1113" s="15"/>
      <c r="EB1113" s="15"/>
      <c r="EC1113" s="15"/>
      <c r="ED1113" s="15"/>
      <c r="EE1113" s="15"/>
      <c r="EF1113" s="15"/>
      <c r="EG1113" s="15"/>
      <c r="EH1113" s="15"/>
      <c r="EI1113" s="15"/>
      <c r="EJ1113" s="15"/>
      <c r="EK1113" s="15"/>
      <c r="EL1113" s="15"/>
      <c r="EM1113" s="15"/>
      <c r="EN1113" s="15"/>
      <c r="EO1113" s="15"/>
      <c r="EP1113" s="15"/>
      <c r="EQ1113" s="15"/>
      <c r="ER1113" s="15"/>
      <c r="ES1113" s="15"/>
      <c r="ET1113" s="15"/>
    </row>
    <row r="1114" spans="1:150" ht="26.25" customHeight="1" x14ac:dyDescent="0.2">
      <c r="B1114" s="565"/>
      <c r="C1114" s="585"/>
      <c r="D1114" s="585" t="s">
        <v>127</v>
      </c>
      <c r="E1114" s="585"/>
      <c r="F1114" s="104" t="s">
        <v>93</v>
      </c>
      <c r="G1114" s="197">
        <f>IF(G297=0,0,G63*G1113/(G297*12))</f>
        <v>0</v>
      </c>
      <c r="H1114" s="19">
        <f>H1113+1</f>
        <v>946</v>
      </c>
      <c r="K1114" s="19">
        <f>H1114</f>
        <v>946</v>
      </c>
      <c r="L1114" s="31" t="s">
        <v>5</v>
      </c>
      <c r="M1114" s="19">
        <f>H63</f>
        <v>30</v>
      </c>
      <c r="N1114" s="31" t="s">
        <v>4</v>
      </c>
      <c r="O1114" s="19">
        <f>H1113</f>
        <v>945</v>
      </c>
      <c r="P1114" s="31" t="s">
        <v>89</v>
      </c>
      <c r="Q1114" s="19">
        <f>H297</f>
        <v>242</v>
      </c>
      <c r="R1114" s="31" t="s">
        <v>4</v>
      </c>
      <c r="S1114" s="31">
        <v>12</v>
      </c>
      <c r="T1114" s="63" t="s">
        <v>77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</row>
    <row r="1115" spans="1:150" ht="26.25" customHeight="1" x14ac:dyDescent="0.2">
      <c r="B1115" s="565"/>
      <c r="C1115" s="585" t="s">
        <v>128</v>
      </c>
      <c r="D1115" s="585"/>
      <c r="E1115" s="585"/>
      <c r="F1115" s="104" t="s">
        <v>93</v>
      </c>
      <c r="G1115" s="197">
        <f>IF(G400=0,0,(G1095*G203+G1114*G297)/G400)</f>
        <v>0</v>
      </c>
      <c r="H1115" s="19">
        <f>H1114+1</f>
        <v>947</v>
      </c>
      <c r="K1115" s="19">
        <f>H1115</f>
        <v>947</v>
      </c>
      <c r="L1115" s="68" t="s">
        <v>90</v>
      </c>
      <c r="M1115" s="19">
        <f>H203</f>
        <v>154</v>
      </c>
      <c r="N1115" s="31" t="s">
        <v>4</v>
      </c>
      <c r="O1115" s="19">
        <f>H1095</f>
        <v>928</v>
      </c>
      <c r="P1115" s="31" t="s">
        <v>3</v>
      </c>
      <c r="Q1115" s="19">
        <f>H297</f>
        <v>242</v>
      </c>
      <c r="R1115" s="31" t="s">
        <v>4</v>
      </c>
      <c r="S1115" s="19">
        <f>H1114</f>
        <v>946</v>
      </c>
      <c r="T1115" s="61" t="s">
        <v>92</v>
      </c>
      <c r="U1115" s="19">
        <f>H400</f>
        <v>303</v>
      </c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</row>
    <row r="1116" spans="1:150" ht="26.25" customHeight="1" x14ac:dyDescent="0.2">
      <c r="B1116" s="87"/>
      <c r="C1116" s="87"/>
      <c r="D1116" s="87"/>
      <c r="E1116" s="87"/>
      <c r="F1116" s="87"/>
      <c r="G1116" s="87"/>
      <c r="H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  <c r="AB1116" s="87"/>
      <c r="AC1116" s="87"/>
      <c r="AD1116" s="87"/>
      <c r="AE1116" s="87"/>
      <c r="AF1116" s="87"/>
      <c r="AG1116" s="87"/>
      <c r="AH1116" s="87"/>
      <c r="AI1116" s="87"/>
      <c r="AJ1116" s="87"/>
      <c r="AK1116" s="87"/>
    </row>
    <row r="1117" spans="1:150" ht="26.25" customHeight="1" x14ac:dyDescent="0.2">
      <c r="A1117" s="15"/>
      <c r="B1117" s="586" t="s">
        <v>222</v>
      </c>
      <c r="C1117" s="624"/>
      <c r="D1117" s="624"/>
      <c r="E1117" s="587"/>
      <c r="F1117" s="104" t="s">
        <v>93</v>
      </c>
      <c r="G1117" s="197">
        <f>IF(G401=0,0,(G891*G396+G947*G397+G1003*G398+G1059*G399+G1115*G400)/G401)</f>
        <v>0</v>
      </c>
      <c r="H1117" s="19">
        <f>H1115+1</f>
        <v>948</v>
      </c>
      <c r="K1117" s="19">
        <f>H1117</f>
        <v>948</v>
      </c>
      <c r="L1117" s="68" t="s">
        <v>90</v>
      </c>
      <c r="M1117" s="19">
        <f>H396</f>
        <v>299</v>
      </c>
      <c r="N1117" s="31" t="s">
        <v>4</v>
      </c>
      <c r="O1117" s="19">
        <f>H891</f>
        <v>735</v>
      </c>
      <c r="P1117" s="31" t="s">
        <v>3</v>
      </c>
      <c r="Q1117" s="19">
        <f>H397</f>
        <v>300</v>
      </c>
      <c r="R1117" s="31" t="s">
        <v>4</v>
      </c>
      <c r="S1117" s="19">
        <f>H947</f>
        <v>788</v>
      </c>
      <c r="T1117" s="14" t="s">
        <v>3</v>
      </c>
      <c r="U1117" s="19">
        <f>H398</f>
        <v>301</v>
      </c>
      <c r="V1117" s="14" t="s">
        <v>4</v>
      </c>
      <c r="W1117" s="19">
        <f>H1003</f>
        <v>841</v>
      </c>
      <c r="X1117" s="14" t="s">
        <v>3</v>
      </c>
      <c r="Y1117" s="19">
        <f>H399</f>
        <v>302</v>
      </c>
      <c r="Z1117" s="14" t="s">
        <v>4</v>
      </c>
      <c r="AA1117" s="19">
        <f>H1059</f>
        <v>894</v>
      </c>
      <c r="AB1117" s="14" t="s">
        <v>3</v>
      </c>
      <c r="AC1117" s="19">
        <f>H400</f>
        <v>303</v>
      </c>
      <c r="AD1117" s="14" t="s">
        <v>4</v>
      </c>
      <c r="AE1117" s="19">
        <f>H1115</f>
        <v>947</v>
      </c>
      <c r="AF1117" s="61" t="s">
        <v>92</v>
      </c>
      <c r="AG1117" s="19">
        <f>H401</f>
        <v>304</v>
      </c>
      <c r="AH1117" s="36"/>
      <c r="AI1117" s="36"/>
      <c r="AJ1117" s="36"/>
      <c r="AK1117" s="8"/>
      <c r="AL1117" s="96"/>
      <c r="AM1117" s="96"/>
      <c r="EM1117" s="15"/>
      <c r="EN1117" s="15"/>
      <c r="EO1117" s="15"/>
      <c r="EP1117" s="15"/>
      <c r="EQ1117" s="15"/>
      <c r="ER1117" s="15"/>
      <c r="ES1117" s="15"/>
      <c r="ET1117" s="15"/>
    </row>
    <row r="1118" spans="1:150" ht="26.25" customHeight="1" x14ac:dyDescent="0.2">
      <c r="B1118" s="87"/>
      <c r="C1118" s="87"/>
      <c r="D1118" s="87"/>
      <c r="E1118" s="87"/>
      <c r="F1118" s="87"/>
      <c r="G1118" s="87"/>
      <c r="H1118" s="87"/>
      <c r="K1118" s="172"/>
      <c r="L1118" s="68"/>
      <c r="M1118" s="172"/>
      <c r="N1118" s="31"/>
      <c r="P1118" s="31"/>
      <c r="Q1118" s="172"/>
      <c r="R1118" s="31"/>
      <c r="T1118" s="14"/>
      <c r="U1118" s="172"/>
      <c r="V1118" s="14"/>
      <c r="X1118" s="14"/>
      <c r="Y1118" s="172"/>
      <c r="Z1118" s="14"/>
      <c r="AB1118" s="14"/>
      <c r="AC1118" s="172"/>
      <c r="AD1118" s="14"/>
      <c r="AF1118" s="36"/>
      <c r="AG1118" s="36"/>
      <c r="AH1118" s="36"/>
      <c r="AI1118" s="36"/>
      <c r="AJ1118" s="36"/>
      <c r="AK1118" s="8"/>
      <c r="AL1118" s="213"/>
      <c r="AM1118" s="213"/>
      <c r="EM1118" s="15"/>
      <c r="EN1118" s="15"/>
      <c r="EO1118" s="15"/>
      <c r="EP1118" s="15"/>
      <c r="EQ1118" s="15"/>
      <c r="ER1118" s="15"/>
      <c r="ES1118" s="15"/>
      <c r="ET1118" s="15"/>
    </row>
    <row r="1119" spans="1:150" ht="26.25" customHeight="1" x14ac:dyDescent="0.2">
      <c r="B1119" s="565" t="s">
        <v>357</v>
      </c>
      <c r="C1119" s="565" t="s">
        <v>223</v>
      </c>
      <c r="D1119" s="565"/>
      <c r="E1119" s="565"/>
      <c r="F1119" s="104" t="s">
        <v>284</v>
      </c>
      <c r="G1119" s="204">
        <f>Coeficientes!F226</f>
        <v>0</v>
      </c>
      <c r="H1119" s="19">
        <f>H1117+1</f>
        <v>949</v>
      </c>
      <c r="L1119" s="36"/>
      <c r="N1119" s="36"/>
      <c r="P1119" s="36"/>
      <c r="R1119" s="32"/>
      <c r="S1119" s="32"/>
      <c r="T1119" s="32"/>
      <c r="V1119" s="32"/>
      <c r="W1119" s="32"/>
      <c r="X1119" s="32"/>
      <c r="Z1119" s="32"/>
      <c r="AA1119" s="32"/>
      <c r="AB1119" s="32"/>
      <c r="AD1119" s="32"/>
      <c r="AE1119" s="32"/>
      <c r="AF1119" s="36"/>
      <c r="AG1119" s="36"/>
      <c r="AH1119" s="36"/>
      <c r="AI1119" s="36"/>
      <c r="AJ1119" s="36"/>
      <c r="AK1119" s="32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6"/>
      <c r="AV1119" s="96"/>
      <c r="AW1119" s="96"/>
    </row>
    <row r="1120" spans="1:150" ht="26.25" customHeight="1" x14ac:dyDescent="0.2">
      <c r="B1120" s="565"/>
      <c r="C1120" s="565" t="s">
        <v>221</v>
      </c>
      <c r="D1120" s="565"/>
      <c r="E1120" s="565"/>
      <c r="F1120" s="104" t="s">
        <v>93</v>
      </c>
      <c r="G1120" s="197">
        <f>G50*G1119/100</f>
        <v>0</v>
      </c>
      <c r="H1120" s="19">
        <f>H1119+1</f>
        <v>950</v>
      </c>
      <c r="K1120" s="19">
        <f>H1120</f>
        <v>950</v>
      </c>
      <c r="L1120" s="31" t="s">
        <v>5</v>
      </c>
      <c r="M1120" s="19">
        <f>H50</f>
        <v>20</v>
      </c>
      <c r="N1120" s="61" t="s">
        <v>4</v>
      </c>
      <c r="O1120" s="109">
        <f>H1119</f>
        <v>949</v>
      </c>
      <c r="P1120" s="63" t="s">
        <v>285</v>
      </c>
      <c r="Q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</row>
    <row r="1121" spans="2:37" ht="26.25" customHeight="1" x14ac:dyDescent="0.2">
      <c r="B1121" s="87"/>
      <c r="C1121" s="87"/>
      <c r="D1121" s="87"/>
      <c r="E1121" s="87"/>
      <c r="F1121" s="87"/>
      <c r="G1121" s="256"/>
      <c r="H1121" s="87"/>
      <c r="K1121" s="172"/>
      <c r="L1121" s="31"/>
      <c r="M1121" s="172"/>
      <c r="N1121" s="61"/>
      <c r="O1121" s="219"/>
      <c r="P1121" s="63"/>
      <c r="Q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</row>
    <row r="1122" spans="2:37" ht="26.25" customHeight="1" x14ac:dyDescent="0.2">
      <c r="B1122" s="593" t="s">
        <v>358</v>
      </c>
      <c r="C1122" s="565" t="s">
        <v>265</v>
      </c>
      <c r="D1122" s="565"/>
      <c r="E1122" s="176" t="s">
        <v>223</v>
      </c>
      <c r="F1122" s="104" t="s">
        <v>284</v>
      </c>
      <c r="G1122" s="204">
        <f>Coeficientes!F228</f>
        <v>0</v>
      </c>
      <c r="H1122" s="19">
        <f>H1120+1</f>
        <v>951</v>
      </c>
      <c r="K1122" s="87"/>
      <c r="L1122" s="87"/>
      <c r="M1122" s="87"/>
      <c r="N1122" s="61"/>
      <c r="O1122" s="159"/>
      <c r="P1122" s="101"/>
      <c r="Q1122" s="101"/>
      <c r="R1122" s="101"/>
      <c r="S1122" s="101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</row>
    <row r="1123" spans="2:37" ht="26.25" customHeight="1" x14ac:dyDescent="0.2">
      <c r="B1123" s="594"/>
      <c r="C1123" s="565"/>
      <c r="D1123" s="565"/>
      <c r="E1123" s="176" t="s">
        <v>221</v>
      </c>
      <c r="F1123" s="104" t="s">
        <v>93</v>
      </c>
      <c r="G1123" s="197" t="e">
        <f>0.01*G805*G1122/$G$401</f>
        <v>#DIV/0!</v>
      </c>
      <c r="H1123" s="19">
        <f>H1122+1</f>
        <v>952</v>
      </c>
      <c r="K1123" s="19">
        <f>H1123</f>
        <v>952</v>
      </c>
      <c r="L1123" s="31" t="s">
        <v>5</v>
      </c>
      <c r="M1123" s="19">
        <f>H805</f>
        <v>653</v>
      </c>
      <c r="N1123" s="61" t="s">
        <v>4</v>
      </c>
      <c r="O1123" s="109">
        <f>H1122</f>
        <v>951</v>
      </c>
      <c r="P1123" s="61" t="s">
        <v>287</v>
      </c>
      <c r="Q1123" s="19">
        <f>$H$401</f>
        <v>304</v>
      </c>
      <c r="R1123" s="63" t="s">
        <v>286</v>
      </c>
      <c r="S1123" s="63" t="s">
        <v>77</v>
      </c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</row>
    <row r="1124" spans="2:37" ht="26.25" customHeight="1" x14ac:dyDescent="0.2">
      <c r="B1124" s="594"/>
      <c r="C1124" s="565" t="s">
        <v>266</v>
      </c>
      <c r="D1124" s="565"/>
      <c r="E1124" s="176" t="s">
        <v>223</v>
      </c>
      <c r="F1124" s="104" t="s">
        <v>284</v>
      </c>
      <c r="G1124" s="204">
        <f>Coeficientes!F229</f>
        <v>0</v>
      </c>
      <c r="H1124" s="19">
        <f t="shared" ref="H1124:H1150" si="182">H1123+1</f>
        <v>953</v>
      </c>
      <c r="K1124" s="87"/>
      <c r="L1124" s="87"/>
      <c r="M1124" s="87"/>
      <c r="N1124" s="61"/>
      <c r="O1124" s="101"/>
      <c r="P1124" s="101"/>
      <c r="Q1124" s="101"/>
      <c r="R1124" s="101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</row>
    <row r="1125" spans="2:37" ht="26.25" customHeight="1" x14ac:dyDescent="0.2">
      <c r="B1125" s="594"/>
      <c r="C1125" s="565"/>
      <c r="D1125" s="565"/>
      <c r="E1125" s="176" t="s">
        <v>221</v>
      </c>
      <c r="F1125" s="104" t="s">
        <v>93</v>
      </c>
      <c r="G1125" s="197" t="e">
        <f>0.01*G808*G1124/$G$401</f>
        <v>#DIV/0!</v>
      </c>
      <c r="H1125" s="19">
        <f t="shared" si="182"/>
        <v>954</v>
      </c>
      <c r="K1125" s="19">
        <f>H1125</f>
        <v>954</v>
      </c>
      <c r="L1125" s="31" t="s">
        <v>5</v>
      </c>
      <c r="M1125" s="19">
        <f>H808</f>
        <v>656</v>
      </c>
      <c r="N1125" s="61" t="s">
        <v>4</v>
      </c>
      <c r="O1125" s="109">
        <f>H1124</f>
        <v>953</v>
      </c>
      <c r="P1125" s="61" t="s">
        <v>287</v>
      </c>
      <c r="Q1125" s="19">
        <f>$H$401</f>
        <v>304</v>
      </c>
      <c r="R1125" s="63" t="s">
        <v>286</v>
      </c>
      <c r="S1125" s="63" t="s">
        <v>77</v>
      </c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</row>
    <row r="1126" spans="2:37" ht="26.25" customHeight="1" x14ac:dyDescent="0.2">
      <c r="B1126" s="594"/>
      <c r="C1126" s="565" t="s">
        <v>267</v>
      </c>
      <c r="D1126" s="565"/>
      <c r="E1126" s="176" t="s">
        <v>223</v>
      </c>
      <c r="F1126" s="104" t="s">
        <v>284</v>
      </c>
      <c r="G1126" s="204">
        <f>Coeficientes!F230</f>
        <v>0</v>
      </c>
      <c r="H1126" s="19">
        <f t="shared" si="182"/>
        <v>955</v>
      </c>
      <c r="K1126" s="87"/>
      <c r="L1126" s="87"/>
      <c r="M1126" s="101"/>
      <c r="N1126" s="160"/>
      <c r="O1126" s="101"/>
      <c r="P1126" s="101"/>
      <c r="Q1126" s="101"/>
      <c r="R1126" s="101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</row>
    <row r="1127" spans="2:37" ht="26.25" customHeight="1" x14ac:dyDescent="0.2">
      <c r="B1127" s="594"/>
      <c r="C1127" s="565"/>
      <c r="D1127" s="565"/>
      <c r="E1127" s="176" t="s">
        <v>221</v>
      </c>
      <c r="F1127" s="104" t="s">
        <v>93</v>
      </c>
      <c r="G1127" s="197" t="e">
        <f>0.01*G811*G1126/$G$401</f>
        <v>#DIV/0!</v>
      </c>
      <c r="H1127" s="19">
        <f t="shared" si="182"/>
        <v>956</v>
      </c>
      <c r="K1127" s="19">
        <f>H1127</f>
        <v>956</v>
      </c>
      <c r="L1127" s="31" t="s">
        <v>5</v>
      </c>
      <c r="M1127" s="19">
        <f>H811</f>
        <v>659</v>
      </c>
      <c r="N1127" s="61" t="s">
        <v>4</v>
      </c>
      <c r="O1127" s="109">
        <f>H1126</f>
        <v>955</v>
      </c>
      <c r="P1127" s="61" t="s">
        <v>287</v>
      </c>
      <c r="Q1127" s="19">
        <f>$H$401</f>
        <v>304</v>
      </c>
      <c r="R1127" s="63" t="s">
        <v>286</v>
      </c>
      <c r="S1127" s="63" t="s">
        <v>77</v>
      </c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</row>
    <row r="1128" spans="2:37" ht="26.25" customHeight="1" x14ac:dyDescent="0.2">
      <c r="B1128" s="594"/>
      <c r="C1128" s="565" t="s">
        <v>277</v>
      </c>
      <c r="D1128" s="565"/>
      <c r="E1128" s="176" t="s">
        <v>223</v>
      </c>
      <c r="F1128" s="104" t="s">
        <v>284</v>
      </c>
      <c r="G1128" s="204">
        <f>Coeficientes!F231</f>
        <v>0</v>
      </c>
      <c r="H1128" s="19">
        <f t="shared" si="182"/>
        <v>957</v>
      </c>
      <c r="K1128" s="87"/>
      <c r="L1128" s="87"/>
      <c r="M1128" s="101"/>
      <c r="N1128" s="160"/>
      <c r="O1128" s="101"/>
      <c r="P1128" s="101"/>
      <c r="Q1128" s="101"/>
      <c r="R1128" s="101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</row>
    <row r="1129" spans="2:37" ht="26.25" customHeight="1" x14ac:dyDescent="0.2">
      <c r="B1129" s="594"/>
      <c r="C1129" s="593"/>
      <c r="D1129" s="593"/>
      <c r="E1129" s="253" t="s">
        <v>221</v>
      </c>
      <c r="F1129" s="104" t="s">
        <v>93</v>
      </c>
      <c r="G1129" s="197" t="e">
        <f>0.01*G814*G1128/$G$401</f>
        <v>#DIV/0!</v>
      </c>
      <c r="H1129" s="19">
        <f t="shared" si="182"/>
        <v>958</v>
      </c>
      <c r="K1129" s="19">
        <f>H1129</f>
        <v>958</v>
      </c>
      <c r="L1129" s="31" t="s">
        <v>5</v>
      </c>
      <c r="M1129" s="19">
        <f>H814</f>
        <v>662</v>
      </c>
      <c r="N1129" s="61" t="s">
        <v>4</v>
      </c>
      <c r="O1129" s="109">
        <f>H1128</f>
        <v>957</v>
      </c>
      <c r="P1129" s="61" t="s">
        <v>287</v>
      </c>
      <c r="Q1129" s="19">
        <f>$H$401</f>
        <v>304</v>
      </c>
      <c r="R1129" s="63" t="s">
        <v>286</v>
      </c>
      <c r="S1129" s="63" t="s">
        <v>77</v>
      </c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</row>
    <row r="1130" spans="2:37" ht="26.25" customHeight="1" x14ac:dyDescent="0.2">
      <c r="B1130" s="594"/>
      <c r="C1130" s="565" t="s">
        <v>273</v>
      </c>
      <c r="D1130" s="565" t="s">
        <v>268</v>
      </c>
      <c r="E1130" s="252" t="s">
        <v>223</v>
      </c>
      <c r="F1130" s="104" t="s">
        <v>284</v>
      </c>
      <c r="G1130" s="204">
        <f>Coeficientes!F232</f>
        <v>0</v>
      </c>
      <c r="H1130" s="19">
        <f>H1129+1</f>
        <v>959</v>
      </c>
      <c r="K1130" s="87"/>
      <c r="L1130" s="87"/>
      <c r="M1130" s="101"/>
      <c r="N1130" s="160"/>
      <c r="O1130" s="101"/>
      <c r="P1130" s="101"/>
      <c r="Q1130" s="101"/>
      <c r="R1130" s="101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</row>
    <row r="1131" spans="2:37" ht="26.25" customHeight="1" x14ac:dyDescent="0.2">
      <c r="B1131" s="594"/>
      <c r="C1131" s="565"/>
      <c r="D1131" s="565"/>
      <c r="E1131" s="252" t="s">
        <v>221</v>
      </c>
      <c r="F1131" s="104" t="s">
        <v>93</v>
      </c>
      <c r="G1131" s="197" t="e">
        <f>0.01*G817*G1130/$G$401</f>
        <v>#DIV/0!</v>
      </c>
      <c r="H1131" s="19">
        <f t="shared" si="182"/>
        <v>960</v>
      </c>
      <c r="K1131" s="19">
        <f>H1131</f>
        <v>960</v>
      </c>
      <c r="L1131" s="31" t="s">
        <v>5</v>
      </c>
      <c r="M1131" s="19">
        <f>H817</f>
        <v>665</v>
      </c>
      <c r="N1131" s="61" t="s">
        <v>4</v>
      </c>
      <c r="O1131" s="109">
        <f>H1130</f>
        <v>959</v>
      </c>
      <c r="P1131" s="61" t="s">
        <v>287</v>
      </c>
      <c r="Q1131" s="19">
        <f>$H$401</f>
        <v>304</v>
      </c>
      <c r="R1131" s="63" t="s">
        <v>286</v>
      </c>
      <c r="S1131" s="63" t="s">
        <v>77</v>
      </c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</row>
    <row r="1132" spans="2:37" ht="26.25" customHeight="1" x14ac:dyDescent="0.2">
      <c r="B1132" s="594"/>
      <c r="C1132" s="565"/>
      <c r="D1132" s="565" t="s">
        <v>269</v>
      </c>
      <c r="E1132" s="252" t="s">
        <v>223</v>
      </c>
      <c r="F1132" s="104" t="s">
        <v>284</v>
      </c>
      <c r="G1132" s="204">
        <f>Coeficientes!F233</f>
        <v>0</v>
      </c>
      <c r="H1132" s="19">
        <f t="shared" si="182"/>
        <v>961</v>
      </c>
      <c r="K1132" s="87"/>
      <c r="L1132" s="87"/>
      <c r="M1132" s="101"/>
      <c r="N1132" s="160"/>
      <c r="O1132" s="101"/>
      <c r="P1132" s="101"/>
      <c r="Q1132" s="101"/>
      <c r="R1132" s="101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</row>
    <row r="1133" spans="2:37" ht="26.25" customHeight="1" x14ac:dyDescent="0.2">
      <c r="B1133" s="594"/>
      <c r="C1133" s="565"/>
      <c r="D1133" s="565"/>
      <c r="E1133" s="252" t="s">
        <v>221</v>
      </c>
      <c r="F1133" s="104" t="s">
        <v>93</v>
      </c>
      <c r="G1133" s="197" t="e">
        <f>0.01*G820*G1132/$G$401</f>
        <v>#DIV/0!</v>
      </c>
      <c r="H1133" s="19">
        <f t="shared" si="182"/>
        <v>962</v>
      </c>
      <c r="K1133" s="19">
        <f>H1133</f>
        <v>962</v>
      </c>
      <c r="L1133" s="31" t="s">
        <v>5</v>
      </c>
      <c r="M1133" s="19">
        <f>H820</f>
        <v>668</v>
      </c>
      <c r="N1133" s="61" t="s">
        <v>4</v>
      </c>
      <c r="O1133" s="109">
        <f>H1132</f>
        <v>961</v>
      </c>
      <c r="P1133" s="61" t="s">
        <v>287</v>
      </c>
      <c r="Q1133" s="19">
        <f>$H$401</f>
        <v>304</v>
      </c>
      <c r="R1133" s="63" t="s">
        <v>286</v>
      </c>
      <c r="S1133" s="63" t="s">
        <v>77</v>
      </c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</row>
    <row r="1134" spans="2:37" ht="26.25" customHeight="1" x14ac:dyDescent="0.2">
      <c r="B1134" s="594"/>
      <c r="C1134" s="565"/>
      <c r="D1134" s="565" t="s">
        <v>270</v>
      </c>
      <c r="E1134" s="252" t="s">
        <v>223</v>
      </c>
      <c r="F1134" s="104" t="s">
        <v>284</v>
      </c>
      <c r="G1134" s="204">
        <f>Coeficientes!F234</f>
        <v>0</v>
      </c>
      <c r="H1134" s="19">
        <f t="shared" si="182"/>
        <v>963</v>
      </c>
      <c r="K1134" s="87"/>
      <c r="L1134" s="87"/>
      <c r="M1134" s="101"/>
      <c r="N1134" s="160"/>
      <c r="O1134" s="101"/>
      <c r="P1134" s="101"/>
      <c r="Q1134" s="101"/>
      <c r="R1134" s="101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</row>
    <row r="1135" spans="2:37" ht="26.25" customHeight="1" x14ac:dyDescent="0.2">
      <c r="B1135" s="594"/>
      <c r="C1135" s="565"/>
      <c r="D1135" s="565"/>
      <c r="E1135" s="252" t="s">
        <v>221</v>
      </c>
      <c r="F1135" s="104" t="s">
        <v>93</v>
      </c>
      <c r="G1135" s="197" t="e">
        <f>0.01*G823*G1134/$G$401</f>
        <v>#DIV/0!</v>
      </c>
      <c r="H1135" s="19">
        <f t="shared" si="182"/>
        <v>964</v>
      </c>
      <c r="K1135" s="19">
        <f>H1135</f>
        <v>964</v>
      </c>
      <c r="L1135" s="31" t="s">
        <v>5</v>
      </c>
      <c r="M1135" s="19">
        <f>H823</f>
        <v>671</v>
      </c>
      <c r="N1135" s="61" t="s">
        <v>4</v>
      </c>
      <c r="O1135" s="109">
        <f>H1134</f>
        <v>963</v>
      </c>
      <c r="P1135" s="61" t="s">
        <v>287</v>
      </c>
      <c r="Q1135" s="19">
        <f>$H$401</f>
        <v>304</v>
      </c>
      <c r="R1135" s="63" t="s">
        <v>286</v>
      </c>
      <c r="S1135" s="63" t="s">
        <v>77</v>
      </c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</row>
    <row r="1136" spans="2:37" ht="26.25" customHeight="1" x14ac:dyDescent="0.2">
      <c r="B1136" s="594"/>
      <c r="C1136" s="565"/>
      <c r="D1136" s="565" t="s">
        <v>271</v>
      </c>
      <c r="E1136" s="252" t="s">
        <v>223</v>
      </c>
      <c r="F1136" s="104" t="s">
        <v>284</v>
      </c>
      <c r="G1136" s="204">
        <f>Coeficientes!F235</f>
        <v>0</v>
      </c>
      <c r="H1136" s="19">
        <f t="shared" si="182"/>
        <v>965</v>
      </c>
      <c r="K1136" s="87"/>
      <c r="L1136" s="87"/>
      <c r="M1136" s="101"/>
      <c r="N1136" s="160"/>
      <c r="O1136" s="101"/>
      <c r="P1136" s="101"/>
      <c r="Q1136" s="101"/>
      <c r="R1136" s="101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</row>
    <row r="1137" spans="2:150" ht="26.25" customHeight="1" x14ac:dyDescent="0.2">
      <c r="B1137" s="594"/>
      <c r="C1137" s="565"/>
      <c r="D1137" s="565"/>
      <c r="E1137" s="252" t="s">
        <v>221</v>
      </c>
      <c r="F1137" s="104" t="s">
        <v>93</v>
      </c>
      <c r="G1137" s="197" t="e">
        <f>0.01*G826*G1136/$G$401</f>
        <v>#DIV/0!</v>
      </c>
      <c r="H1137" s="19">
        <f t="shared" si="182"/>
        <v>966</v>
      </c>
      <c r="K1137" s="19">
        <f>H1137</f>
        <v>966</v>
      </c>
      <c r="L1137" s="31" t="s">
        <v>5</v>
      </c>
      <c r="M1137" s="19">
        <f>H826</f>
        <v>674</v>
      </c>
      <c r="N1137" s="61" t="s">
        <v>4</v>
      </c>
      <c r="O1137" s="109">
        <f>H1136</f>
        <v>965</v>
      </c>
      <c r="P1137" s="61" t="s">
        <v>287</v>
      </c>
      <c r="Q1137" s="19">
        <f>$H$401</f>
        <v>304</v>
      </c>
      <c r="R1137" s="63" t="s">
        <v>286</v>
      </c>
      <c r="S1137" s="63" t="s">
        <v>77</v>
      </c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</row>
    <row r="1138" spans="2:150" ht="26.25" customHeight="1" x14ac:dyDescent="0.2">
      <c r="B1138" s="594"/>
      <c r="C1138" s="565"/>
      <c r="D1138" s="565" t="s">
        <v>272</v>
      </c>
      <c r="E1138" s="252" t="s">
        <v>223</v>
      </c>
      <c r="F1138" s="104" t="s">
        <v>284</v>
      </c>
      <c r="G1138" s="204">
        <f>Coeficientes!F236</f>
        <v>0</v>
      </c>
      <c r="H1138" s="19">
        <f t="shared" si="182"/>
        <v>967</v>
      </c>
      <c r="K1138" s="87"/>
      <c r="L1138" s="87"/>
      <c r="M1138" s="101"/>
      <c r="N1138" s="160"/>
      <c r="O1138" s="101"/>
      <c r="P1138" s="101"/>
      <c r="Q1138" s="101"/>
      <c r="R1138" s="101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</row>
    <row r="1139" spans="2:150" ht="26.25" customHeight="1" x14ac:dyDescent="0.2">
      <c r="B1139" s="594"/>
      <c r="C1139" s="565"/>
      <c r="D1139" s="565"/>
      <c r="E1139" s="252" t="s">
        <v>221</v>
      </c>
      <c r="F1139" s="104" t="s">
        <v>93</v>
      </c>
      <c r="G1139" s="197" t="e">
        <f>0.01*G829*G1138/$G$401</f>
        <v>#DIV/0!</v>
      </c>
      <c r="H1139" s="19">
        <f t="shared" si="182"/>
        <v>968</v>
      </c>
      <c r="K1139" s="19">
        <f>H1139</f>
        <v>968</v>
      </c>
      <c r="L1139" s="31" t="s">
        <v>5</v>
      </c>
      <c r="M1139" s="19">
        <f>H829</f>
        <v>677</v>
      </c>
      <c r="N1139" s="61" t="s">
        <v>4</v>
      </c>
      <c r="O1139" s="109">
        <f>H1138</f>
        <v>967</v>
      </c>
      <c r="P1139" s="61" t="s">
        <v>287</v>
      </c>
      <c r="Q1139" s="19">
        <f>$H$401</f>
        <v>304</v>
      </c>
      <c r="R1139" s="63" t="s">
        <v>286</v>
      </c>
      <c r="S1139" s="63" t="s">
        <v>77</v>
      </c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</row>
    <row r="1140" spans="2:150" ht="26.25" customHeight="1" x14ac:dyDescent="0.2">
      <c r="B1140" s="594"/>
      <c r="C1140" s="565" t="s">
        <v>429</v>
      </c>
      <c r="D1140" s="565"/>
      <c r="E1140" s="565"/>
      <c r="F1140" s="104" t="s">
        <v>93</v>
      </c>
      <c r="G1140" s="197" t="e">
        <f>G1123+G1125+G1127+G1129+G1131+G1133+G1135+G1137+G1139</f>
        <v>#DIV/0!</v>
      </c>
      <c r="H1140" s="19">
        <f t="shared" si="182"/>
        <v>969</v>
      </c>
      <c r="K1140" s="19">
        <f>H1140</f>
        <v>969</v>
      </c>
      <c r="L1140" s="31" t="s">
        <v>5</v>
      </c>
      <c r="M1140" s="22">
        <f>H1123</f>
        <v>952</v>
      </c>
      <c r="N1140" s="158" t="s">
        <v>3</v>
      </c>
      <c r="O1140" s="22">
        <f>H1125</f>
        <v>954</v>
      </c>
      <c r="P1140" s="158" t="s">
        <v>3</v>
      </c>
      <c r="Q1140" s="22">
        <f>H1127</f>
        <v>956</v>
      </c>
      <c r="R1140" s="158" t="s">
        <v>3</v>
      </c>
      <c r="S1140" s="22">
        <f>H1129</f>
        <v>958</v>
      </c>
      <c r="T1140" s="158" t="s">
        <v>3</v>
      </c>
      <c r="U1140" s="22">
        <f>K1131</f>
        <v>960</v>
      </c>
      <c r="V1140" s="158" t="s">
        <v>3</v>
      </c>
      <c r="W1140" s="22">
        <f>H1133</f>
        <v>962</v>
      </c>
      <c r="X1140" s="158" t="s">
        <v>3</v>
      </c>
      <c r="Y1140" s="22">
        <f>H1135</f>
        <v>964</v>
      </c>
      <c r="Z1140" s="158" t="s">
        <v>3</v>
      </c>
      <c r="AA1140" s="22">
        <f>H1137</f>
        <v>966</v>
      </c>
      <c r="AB1140" s="158" t="s">
        <v>3</v>
      </c>
      <c r="AC1140" s="22">
        <f>H1139</f>
        <v>968</v>
      </c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</row>
    <row r="1141" spans="2:150" ht="26.25" customHeight="1" x14ac:dyDescent="0.2">
      <c r="B1141" s="594"/>
      <c r="C1141" s="565" t="s">
        <v>430</v>
      </c>
      <c r="D1141" s="565"/>
      <c r="E1141" s="255" t="s">
        <v>223</v>
      </c>
      <c r="F1141" s="104" t="s">
        <v>284</v>
      </c>
      <c r="G1141" s="204">
        <f>Coeficientes!F239</f>
        <v>0</v>
      </c>
      <c r="H1141" s="19">
        <f t="shared" si="182"/>
        <v>970</v>
      </c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</row>
    <row r="1142" spans="2:150" ht="26.25" customHeight="1" x14ac:dyDescent="0.2">
      <c r="B1142" s="595"/>
      <c r="C1142" s="565"/>
      <c r="D1142" s="565"/>
      <c r="E1142" s="252" t="s">
        <v>305</v>
      </c>
      <c r="F1142" s="104" t="s">
        <v>93</v>
      </c>
      <c r="G1142" s="197">
        <f>G65*G1141/100</f>
        <v>0</v>
      </c>
      <c r="H1142" s="19">
        <f t="shared" si="182"/>
        <v>971</v>
      </c>
      <c r="K1142" s="19">
        <f>H1142</f>
        <v>971</v>
      </c>
      <c r="L1142" s="31" t="s">
        <v>5</v>
      </c>
      <c r="M1142" s="22">
        <f>H65</f>
        <v>32</v>
      </c>
      <c r="N1142" s="61" t="s">
        <v>4</v>
      </c>
      <c r="O1142" s="22">
        <f>H1141</f>
        <v>970</v>
      </c>
      <c r="P1142" s="63" t="s">
        <v>292</v>
      </c>
      <c r="Q1142" s="63"/>
      <c r="R1142" s="158"/>
      <c r="S1142" s="257"/>
      <c r="T1142" s="158"/>
      <c r="U1142" s="257"/>
      <c r="V1142" s="158"/>
      <c r="W1142" s="257"/>
      <c r="X1142" s="158"/>
      <c r="Y1142" s="257"/>
      <c r="Z1142" s="158"/>
      <c r="AA1142" s="257"/>
      <c r="AB1142" s="158"/>
      <c r="AC1142" s="257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</row>
    <row r="1143" spans="2:150" ht="26.25" customHeight="1" x14ac:dyDescent="0.2">
      <c r="B1143" s="87"/>
      <c r="C1143" s="87"/>
      <c r="D1143" s="87"/>
      <c r="E1143" s="87"/>
      <c r="F1143" s="87"/>
      <c r="G1143" s="205"/>
      <c r="H1143" s="87"/>
      <c r="K1143" s="87"/>
      <c r="L1143" s="87"/>
      <c r="M1143" s="87"/>
      <c r="N1143" s="87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</row>
    <row r="1144" spans="2:150" ht="26.25" customHeight="1" x14ac:dyDescent="0.2">
      <c r="B1144" s="585" t="s">
        <v>362</v>
      </c>
      <c r="C1144" s="615" t="s">
        <v>237</v>
      </c>
      <c r="D1144" s="565" t="s">
        <v>229</v>
      </c>
      <c r="E1144" s="565"/>
      <c r="F1144" s="104" t="s">
        <v>234</v>
      </c>
      <c r="G1144" s="179">
        <f>Insumos!G407</f>
        <v>0</v>
      </c>
      <c r="H1144" s="19">
        <f>H1142+1</f>
        <v>972</v>
      </c>
      <c r="K1144" s="87"/>
      <c r="L1144" s="87"/>
      <c r="M1144" s="87"/>
      <c r="N1144" s="87"/>
      <c r="P1144" s="87"/>
      <c r="Q1144" s="87"/>
      <c r="R1144" s="87"/>
      <c r="S1144" s="87"/>
      <c r="T1144" s="87"/>
      <c r="U1144" s="87"/>
      <c r="V1144" s="87"/>
      <c r="W1144" s="87"/>
      <c r="X1144" s="36"/>
      <c r="Y1144" s="36"/>
      <c r="Z1144" s="36"/>
      <c r="AA1144" s="36"/>
      <c r="AB1144" s="36"/>
      <c r="AC1144" s="36"/>
      <c r="AD1144" s="36"/>
      <c r="AE1144" s="87"/>
      <c r="AF1144" s="87"/>
      <c r="AG1144" s="87"/>
      <c r="AH1144" s="87"/>
      <c r="AI1144" s="87"/>
      <c r="AJ1144" s="87"/>
      <c r="AK1144" s="87"/>
      <c r="BH1144" s="16"/>
      <c r="BI1144" s="16"/>
      <c r="BJ1144" s="16"/>
      <c r="BK1144" s="16"/>
      <c r="BL1144" s="16"/>
      <c r="BM1144" s="16"/>
      <c r="BN1144" s="16"/>
      <c r="EN1144" s="15"/>
      <c r="EO1144" s="15"/>
      <c r="EP1144" s="15"/>
      <c r="EQ1144" s="15"/>
      <c r="ER1144" s="15"/>
      <c r="ES1144" s="15"/>
      <c r="ET1144" s="15"/>
    </row>
    <row r="1145" spans="2:150" ht="26.25" customHeight="1" x14ac:dyDescent="0.2">
      <c r="B1145" s="585"/>
      <c r="C1145" s="615"/>
      <c r="D1145" s="565" t="s">
        <v>274</v>
      </c>
      <c r="E1145" s="565"/>
      <c r="F1145" s="104" t="s">
        <v>234</v>
      </c>
      <c r="G1145" s="179">
        <f>Insumos!G408</f>
        <v>0</v>
      </c>
      <c r="H1145" s="19">
        <f t="shared" si="182"/>
        <v>973</v>
      </c>
      <c r="J1145" s="164"/>
      <c r="K1145" s="164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64"/>
      <c r="W1145" s="164"/>
      <c r="X1145" s="36"/>
      <c r="Y1145" s="36"/>
      <c r="Z1145" s="36"/>
      <c r="AA1145" s="36"/>
      <c r="AB1145" s="36"/>
      <c r="AC1145" s="36"/>
      <c r="AD1145" s="36"/>
      <c r="AE1145" s="87"/>
      <c r="AF1145" s="87"/>
      <c r="AG1145" s="87"/>
      <c r="AH1145" s="87"/>
      <c r="AI1145" s="87"/>
      <c r="AJ1145" s="87"/>
      <c r="AK1145" s="87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  <c r="DE1145" s="15"/>
      <c r="DF1145" s="15"/>
      <c r="DG1145" s="15"/>
      <c r="DH1145" s="15"/>
      <c r="DI1145" s="15"/>
      <c r="DJ1145" s="15"/>
      <c r="DK1145" s="15"/>
      <c r="DL1145" s="15"/>
      <c r="DM1145" s="15"/>
      <c r="DN1145" s="15"/>
      <c r="DO1145" s="15"/>
      <c r="DP1145" s="15"/>
      <c r="DQ1145" s="15"/>
      <c r="DR1145" s="15"/>
      <c r="DS1145" s="15"/>
      <c r="DT1145" s="15"/>
      <c r="DU1145" s="15"/>
      <c r="DV1145" s="15"/>
      <c r="DW1145" s="15"/>
      <c r="DX1145" s="15"/>
      <c r="DY1145" s="15"/>
      <c r="DZ1145" s="15"/>
      <c r="EA1145" s="15"/>
      <c r="EB1145" s="15"/>
      <c r="EC1145" s="15"/>
      <c r="ED1145" s="15"/>
      <c r="EE1145" s="15"/>
      <c r="EF1145" s="15"/>
      <c r="EG1145" s="15"/>
      <c r="EH1145" s="15"/>
      <c r="EI1145" s="15"/>
      <c r="EJ1145" s="15"/>
      <c r="EK1145" s="15"/>
      <c r="EL1145" s="15"/>
      <c r="EM1145" s="15"/>
      <c r="EN1145" s="15"/>
      <c r="EO1145" s="15"/>
      <c r="EP1145" s="15"/>
      <c r="EQ1145" s="15"/>
      <c r="ER1145" s="15"/>
      <c r="ES1145" s="15"/>
      <c r="ET1145" s="15"/>
    </row>
    <row r="1146" spans="2:150" ht="26.25" customHeight="1" x14ac:dyDescent="0.2">
      <c r="B1146" s="585"/>
      <c r="C1146" s="596" t="s">
        <v>7</v>
      </c>
      <c r="D1146" s="565" t="s">
        <v>432</v>
      </c>
      <c r="E1146" s="565"/>
      <c r="F1146" s="104" t="s">
        <v>284</v>
      </c>
      <c r="G1146" s="204">
        <f>Coeficientes!F237</f>
        <v>0</v>
      </c>
      <c r="H1146" s="19">
        <f t="shared" si="182"/>
        <v>974</v>
      </c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87"/>
      <c r="AF1146" s="87"/>
      <c r="AG1146" s="87"/>
      <c r="AH1146" s="87"/>
      <c r="AI1146" s="87"/>
      <c r="AJ1146" s="87"/>
      <c r="AK1146" s="87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  <c r="DE1146" s="15"/>
      <c r="DF1146" s="15"/>
      <c r="DG1146" s="15"/>
      <c r="DH1146" s="15"/>
      <c r="DI1146" s="15"/>
      <c r="DJ1146" s="15"/>
      <c r="DK1146" s="15"/>
      <c r="DL1146" s="15"/>
      <c r="DM1146" s="15"/>
      <c r="DN1146" s="15"/>
      <c r="DO1146" s="15"/>
      <c r="DP1146" s="15"/>
      <c r="DQ1146" s="15"/>
      <c r="DR1146" s="15"/>
      <c r="DS1146" s="15"/>
      <c r="DT1146" s="15"/>
      <c r="DU1146" s="15"/>
      <c r="DV1146" s="15"/>
      <c r="DW1146" s="15"/>
      <c r="DX1146" s="15"/>
      <c r="DY1146" s="15"/>
      <c r="DZ1146" s="15"/>
      <c r="EA1146" s="15"/>
      <c r="EB1146" s="15"/>
      <c r="EC1146" s="15"/>
      <c r="ED1146" s="15"/>
      <c r="EE1146" s="15"/>
      <c r="EF1146" s="15"/>
      <c r="EG1146" s="15"/>
      <c r="EH1146" s="15"/>
      <c r="EI1146" s="15"/>
      <c r="EJ1146" s="15"/>
      <c r="EK1146" s="15"/>
      <c r="EL1146" s="15"/>
      <c r="EM1146" s="15"/>
      <c r="EN1146" s="15"/>
      <c r="EO1146" s="15"/>
      <c r="EP1146" s="15"/>
      <c r="EQ1146" s="15"/>
      <c r="ER1146" s="15"/>
      <c r="ES1146" s="15"/>
      <c r="ET1146" s="15"/>
    </row>
    <row r="1147" spans="2:150" ht="26.25" customHeight="1" x14ac:dyDescent="0.2">
      <c r="B1147" s="585"/>
      <c r="C1147" s="596"/>
      <c r="D1147" s="565" t="s">
        <v>433</v>
      </c>
      <c r="E1147" s="565"/>
      <c r="F1147" s="104" t="s">
        <v>284</v>
      </c>
      <c r="G1147" s="204">
        <f>Coeficientes!F238</f>
        <v>0</v>
      </c>
      <c r="H1147" s="19">
        <f t="shared" si="182"/>
        <v>975</v>
      </c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87"/>
      <c r="AF1147" s="87"/>
      <c r="AG1147" s="87"/>
      <c r="AH1147" s="87"/>
      <c r="AI1147" s="87"/>
      <c r="AJ1147" s="87"/>
      <c r="AK1147" s="87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  <c r="DE1147" s="15"/>
      <c r="DF1147" s="15"/>
      <c r="DG1147" s="15"/>
      <c r="DH1147" s="15"/>
      <c r="DI1147" s="15"/>
      <c r="DJ1147" s="15"/>
      <c r="DK1147" s="15"/>
      <c r="DL1147" s="15"/>
      <c r="DM1147" s="15"/>
      <c r="DN1147" s="15"/>
      <c r="DO1147" s="15"/>
      <c r="DP1147" s="15"/>
      <c r="DQ1147" s="15"/>
      <c r="DR1147" s="15"/>
      <c r="DS1147" s="15"/>
      <c r="DT1147" s="15"/>
      <c r="DU1147" s="15"/>
      <c r="DV1147" s="15"/>
      <c r="DW1147" s="15"/>
      <c r="DX1147" s="15"/>
      <c r="DY1147" s="15"/>
      <c r="DZ1147" s="15"/>
      <c r="EA1147" s="15"/>
      <c r="EB1147" s="15"/>
      <c r="EC1147" s="15"/>
      <c r="ED1147" s="15"/>
      <c r="EE1147" s="15"/>
      <c r="EF1147" s="15"/>
      <c r="EG1147" s="15"/>
      <c r="EH1147" s="15"/>
      <c r="EI1147" s="15"/>
      <c r="EJ1147" s="15"/>
      <c r="EK1147" s="15"/>
      <c r="EL1147" s="15"/>
      <c r="EM1147" s="15"/>
      <c r="EN1147" s="15"/>
      <c r="EO1147" s="15"/>
      <c r="EP1147" s="15"/>
      <c r="EQ1147" s="15"/>
      <c r="ER1147" s="15"/>
      <c r="ES1147" s="15"/>
      <c r="ET1147" s="15"/>
    </row>
    <row r="1148" spans="2:150" ht="26.25" customHeight="1" x14ac:dyDescent="0.2">
      <c r="B1148" s="585"/>
      <c r="C1148" s="596" t="s">
        <v>361</v>
      </c>
      <c r="D1148" s="565" t="s">
        <v>229</v>
      </c>
      <c r="E1148" s="565"/>
      <c r="F1148" s="104" t="s">
        <v>93</v>
      </c>
      <c r="G1148" s="197">
        <f>G1144*G1146/100</f>
        <v>0</v>
      </c>
      <c r="H1148" s="19">
        <f t="shared" si="182"/>
        <v>976</v>
      </c>
      <c r="K1148" s="19">
        <f>H1148</f>
        <v>976</v>
      </c>
      <c r="L1148" s="31" t="s">
        <v>5</v>
      </c>
      <c r="M1148" s="19">
        <f>H1144</f>
        <v>972</v>
      </c>
      <c r="N1148" s="31" t="s">
        <v>4</v>
      </c>
      <c r="O1148" s="19">
        <f>H1146</f>
        <v>974</v>
      </c>
      <c r="P1148" s="63" t="s">
        <v>292</v>
      </c>
      <c r="Q1148" s="87"/>
      <c r="R1148" s="87"/>
      <c r="S1148" s="87"/>
      <c r="T1148" s="87"/>
      <c r="U1148" s="87"/>
      <c r="V1148" s="87"/>
      <c r="W1148" s="87"/>
      <c r="X1148" s="36"/>
      <c r="Y1148" s="36"/>
      <c r="Z1148" s="36"/>
      <c r="AA1148" s="36"/>
      <c r="AB1148" s="36"/>
      <c r="AC1148" s="36"/>
      <c r="AD1148" s="36"/>
      <c r="AE1148" s="87"/>
      <c r="AF1148" s="87"/>
      <c r="AG1148" s="87"/>
      <c r="AH1148" s="87"/>
      <c r="AI1148" s="87"/>
      <c r="AJ1148" s="87"/>
      <c r="AK1148" s="87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  <c r="DE1148" s="15"/>
      <c r="DF1148" s="15"/>
      <c r="DG1148" s="15"/>
      <c r="DH1148" s="15"/>
      <c r="DI1148" s="15"/>
      <c r="DJ1148" s="15"/>
      <c r="DK1148" s="15"/>
      <c r="DL1148" s="15"/>
      <c r="DM1148" s="15"/>
      <c r="DN1148" s="15"/>
      <c r="DO1148" s="15"/>
      <c r="DP1148" s="15"/>
      <c r="DQ1148" s="15"/>
      <c r="DR1148" s="15"/>
      <c r="DS1148" s="15"/>
      <c r="DT1148" s="15"/>
      <c r="DU1148" s="15"/>
      <c r="DV1148" s="15"/>
      <c r="DW1148" s="15"/>
      <c r="DX1148" s="15"/>
      <c r="DY1148" s="15"/>
      <c r="DZ1148" s="15"/>
      <c r="EA1148" s="15"/>
      <c r="EB1148" s="15"/>
      <c r="EC1148" s="15"/>
      <c r="ED1148" s="15"/>
      <c r="EE1148" s="15"/>
      <c r="EF1148" s="15"/>
      <c r="EG1148" s="15"/>
      <c r="EH1148" s="15"/>
      <c r="EI1148" s="15"/>
      <c r="EJ1148" s="15"/>
      <c r="EK1148" s="15"/>
      <c r="EL1148" s="15"/>
      <c r="EM1148" s="15"/>
      <c r="EN1148" s="15"/>
      <c r="EO1148" s="15"/>
      <c r="EP1148" s="15"/>
      <c r="EQ1148" s="15"/>
      <c r="ER1148" s="15"/>
      <c r="ES1148" s="15"/>
      <c r="ET1148" s="15"/>
    </row>
    <row r="1149" spans="2:150" ht="26.25" customHeight="1" x14ac:dyDescent="0.2">
      <c r="B1149" s="585"/>
      <c r="C1149" s="596"/>
      <c r="D1149" s="565" t="s">
        <v>274</v>
      </c>
      <c r="E1149" s="565"/>
      <c r="F1149" s="104" t="s">
        <v>93</v>
      </c>
      <c r="G1149" s="197">
        <f>G1145*G1147/100</f>
        <v>0</v>
      </c>
      <c r="H1149" s="19">
        <f t="shared" si="182"/>
        <v>977</v>
      </c>
      <c r="K1149" s="19">
        <f>H1149</f>
        <v>977</v>
      </c>
      <c r="L1149" s="31" t="s">
        <v>5</v>
      </c>
      <c r="M1149" s="19">
        <f>H1145</f>
        <v>973</v>
      </c>
      <c r="N1149" s="31" t="s">
        <v>3</v>
      </c>
      <c r="O1149" s="19">
        <f>H1147</f>
        <v>975</v>
      </c>
      <c r="P1149" s="63" t="s">
        <v>292</v>
      </c>
      <c r="Q1149" s="87"/>
      <c r="R1149" s="87"/>
      <c r="S1149" s="87"/>
      <c r="T1149" s="87"/>
      <c r="U1149" s="87"/>
      <c r="V1149" s="87"/>
      <c r="W1149" s="87"/>
      <c r="X1149" s="87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</row>
    <row r="1150" spans="2:150" ht="26.25" customHeight="1" x14ac:dyDescent="0.2">
      <c r="B1150" s="585"/>
      <c r="C1150" s="565" t="s">
        <v>30</v>
      </c>
      <c r="D1150" s="565"/>
      <c r="E1150" s="565"/>
      <c r="F1150" s="104" t="s">
        <v>93</v>
      </c>
      <c r="G1150" s="197">
        <f>SUM(G1148:G1149)</f>
        <v>0</v>
      </c>
      <c r="H1150" s="19">
        <f t="shared" si="182"/>
        <v>978</v>
      </c>
      <c r="K1150" s="19">
        <f>H1150</f>
        <v>978</v>
      </c>
      <c r="L1150" s="31" t="s">
        <v>5</v>
      </c>
      <c r="M1150" s="19">
        <f>H1148</f>
        <v>976</v>
      </c>
      <c r="N1150" s="31" t="s">
        <v>3</v>
      </c>
      <c r="O1150" s="19">
        <f>H1149</f>
        <v>977</v>
      </c>
      <c r="P1150" s="31"/>
      <c r="Q1150" s="87"/>
      <c r="R1150" s="87"/>
      <c r="S1150" s="87"/>
      <c r="T1150" s="87"/>
      <c r="U1150" s="87"/>
      <c r="V1150" s="87"/>
      <c r="W1150" s="87"/>
      <c r="X1150" s="87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</row>
    <row r="1151" spans="2:150" ht="26.25" customHeight="1" x14ac:dyDescent="0.2">
      <c r="B1151" s="87"/>
      <c r="C1151" s="87"/>
      <c r="D1151" s="87"/>
      <c r="E1151" s="87"/>
      <c r="F1151" s="87"/>
      <c r="G1151" s="87"/>
      <c r="H1151" s="87"/>
      <c r="Q1151" s="87"/>
      <c r="R1151" s="87"/>
      <c r="S1151" s="87"/>
      <c r="T1151" s="87"/>
      <c r="U1151" s="87"/>
      <c r="V1151" s="87"/>
      <c r="W1151" s="87"/>
      <c r="X1151" s="87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</row>
    <row r="1152" spans="2:150" ht="26.25" customHeight="1" x14ac:dyDescent="0.2">
      <c r="B1152" s="565" t="s">
        <v>294</v>
      </c>
      <c r="C1152" s="565"/>
      <c r="D1152" s="565"/>
      <c r="E1152" s="565"/>
      <c r="F1152" s="104" t="s">
        <v>93</v>
      </c>
      <c r="G1152" s="197" t="e">
        <f>G1117+G1120+G1140+G1142+G1150</f>
        <v>#DIV/0!</v>
      </c>
      <c r="H1152" s="19">
        <f>H1150+1</f>
        <v>979</v>
      </c>
      <c r="K1152" s="19">
        <f>H1152</f>
        <v>979</v>
      </c>
      <c r="L1152" s="31" t="s">
        <v>5</v>
      </c>
      <c r="M1152" s="19">
        <f>H1117</f>
        <v>948</v>
      </c>
      <c r="N1152" s="61" t="s">
        <v>3</v>
      </c>
      <c r="O1152" s="19">
        <f>H1120</f>
        <v>950</v>
      </c>
      <c r="P1152" s="61" t="s">
        <v>3</v>
      </c>
      <c r="Q1152" s="19">
        <f>H1140</f>
        <v>969</v>
      </c>
      <c r="R1152" s="61" t="s">
        <v>3</v>
      </c>
      <c r="S1152" s="19">
        <f>H1142</f>
        <v>971</v>
      </c>
      <c r="T1152" s="61" t="s">
        <v>3</v>
      </c>
      <c r="U1152" s="19">
        <f>H1150</f>
        <v>978</v>
      </c>
      <c r="V1152" s="87"/>
      <c r="W1152" s="87"/>
      <c r="X1152" s="87"/>
      <c r="Y1152" s="36"/>
      <c r="Z1152" s="36"/>
      <c r="AF1152" s="36"/>
      <c r="AG1152" s="36"/>
      <c r="AH1152" s="36"/>
      <c r="AI1152" s="36"/>
      <c r="AJ1152" s="36"/>
    </row>
    <row r="1153" spans="2:218" ht="26.25" customHeight="1" x14ac:dyDescent="0.2">
      <c r="B1153" s="121"/>
      <c r="C1153" s="121"/>
      <c r="D1153" s="121"/>
      <c r="E1153" s="121"/>
      <c r="F1153" s="87"/>
      <c r="G1153" s="205"/>
      <c r="H1153" s="87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36"/>
      <c r="Z1153" s="36"/>
      <c r="AA1153" s="87"/>
      <c r="AB1153" s="87"/>
      <c r="AC1153" s="87"/>
      <c r="AD1153" s="87"/>
      <c r="AE1153" s="87"/>
      <c r="AF1153" s="36"/>
      <c r="AG1153" s="36"/>
      <c r="AH1153" s="36"/>
      <c r="AI1153" s="36"/>
      <c r="AJ1153" s="36"/>
      <c r="AK1153" s="87"/>
    </row>
    <row r="1154" spans="2:218" ht="26.25" customHeight="1" x14ac:dyDescent="0.2">
      <c r="B1154" s="601" t="s">
        <v>129</v>
      </c>
      <c r="C1154" s="601"/>
      <c r="D1154" s="601"/>
      <c r="E1154" s="601"/>
      <c r="F1154" s="104" t="s">
        <v>93</v>
      </c>
      <c r="G1154" s="197" t="e">
        <f>G1152+G835</f>
        <v>#DIV/0!</v>
      </c>
      <c r="H1154" s="19">
        <f>H1152+1</f>
        <v>980</v>
      </c>
      <c r="J1154" s="15"/>
      <c r="K1154" s="19">
        <f>H1154</f>
        <v>980</v>
      </c>
      <c r="L1154" s="31" t="s">
        <v>5</v>
      </c>
      <c r="M1154" s="19">
        <f>H835</f>
        <v>682</v>
      </c>
      <c r="N1154" s="61" t="s">
        <v>3</v>
      </c>
      <c r="O1154" s="19">
        <f>H1152</f>
        <v>979</v>
      </c>
      <c r="Q1154" s="87"/>
      <c r="R1154" s="87"/>
      <c r="S1154" s="87"/>
      <c r="T1154" s="87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</row>
    <row r="1155" spans="2:218" ht="26.25" customHeight="1" x14ac:dyDescent="0.2">
      <c r="B1155" s="36"/>
      <c r="C1155" s="36"/>
      <c r="D1155" s="32"/>
      <c r="E1155" s="32"/>
      <c r="F1155" s="32"/>
      <c r="G1155" s="36"/>
      <c r="H1155" s="36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BO1155" s="36"/>
      <c r="BP1155" s="36"/>
      <c r="BQ1155" s="36"/>
      <c r="BR1155" s="36"/>
      <c r="BS1155" s="36"/>
      <c r="BT1155" s="36"/>
      <c r="BU1155" s="36"/>
      <c r="BV1155" s="36"/>
      <c r="BW1155" s="36"/>
      <c r="BX1155" s="36"/>
      <c r="BY1155" s="36"/>
      <c r="BZ1155" s="36"/>
      <c r="CA1155" s="36"/>
      <c r="CB1155" s="36"/>
      <c r="CC1155" s="36"/>
      <c r="CD1155" s="36"/>
      <c r="CE1155" s="36"/>
      <c r="CF1155" s="36"/>
      <c r="CG1155" s="36"/>
      <c r="CH1155" s="36"/>
      <c r="CI1155" s="36"/>
      <c r="CJ1155" s="36"/>
      <c r="CK1155" s="36"/>
      <c r="CL1155" s="36"/>
      <c r="CM1155" s="36"/>
      <c r="CN1155" s="36"/>
      <c r="CO1155" s="36"/>
      <c r="CP1155" s="36"/>
      <c r="CQ1155" s="36"/>
      <c r="CR1155" s="36"/>
      <c r="CS1155" s="36"/>
      <c r="CT1155" s="36"/>
      <c r="CU1155" s="36"/>
      <c r="CV1155" s="36"/>
      <c r="CW1155" s="36"/>
      <c r="CX1155" s="36"/>
      <c r="CY1155" s="36"/>
      <c r="CZ1155" s="36"/>
      <c r="DA1155" s="36"/>
      <c r="DB1155" s="36"/>
      <c r="DC1155" s="36"/>
      <c r="DD1155" s="36"/>
      <c r="DE1155" s="36"/>
      <c r="DF1155" s="36"/>
      <c r="DG1155" s="36"/>
      <c r="DH1155" s="36"/>
      <c r="DI1155" s="36"/>
      <c r="DJ1155" s="36"/>
      <c r="DK1155" s="36"/>
      <c r="DL1155" s="36"/>
      <c r="DM1155" s="36"/>
      <c r="DN1155" s="36"/>
      <c r="DO1155" s="36"/>
      <c r="DP1155" s="36"/>
      <c r="DQ1155" s="36"/>
      <c r="DR1155" s="36"/>
      <c r="DS1155" s="36"/>
      <c r="DT1155" s="36"/>
      <c r="DU1155" s="36"/>
      <c r="DV1155" s="36"/>
      <c r="DW1155" s="36"/>
      <c r="DX1155" s="36"/>
      <c r="DY1155" s="36"/>
      <c r="DZ1155" s="36"/>
      <c r="EA1155" s="36"/>
      <c r="EB1155" s="36"/>
      <c r="EC1155" s="36"/>
      <c r="ED1155" s="36"/>
      <c r="EE1155" s="36"/>
      <c r="EF1155" s="36"/>
      <c r="EG1155" s="36"/>
      <c r="EH1155" s="36"/>
      <c r="EI1155" s="36"/>
      <c r="EJ1155" s="36"/>
      <c r="EK1155" s="36"/>
      <c r="EL1155" s="36"/>
      <c r="EM1155" s="36"/>
      <c r="EN1155" s="36"/>
      <c r="EO1155" s="36"/>
      <c r="EP1155" s="36"/>
      <c r="EQ1155" s="36"/>
      <c r="ER1155" s="36"/>
      <c r="ES1155" s="36"/>
      <c r="ET1155" s="36"/>
      <c r="EU1155" s="36"/>
      <c r="EV1155" s="36"/>
      <c r="EW1155" s="36"/>
      <c r="EX1155" s="36"/>
      <c r="EY1155" s="36"/>
      <c r="EZ1155" s="36"/>
      <c r="FA1155" s="36"/>
      <c r="FB1155" s="36"/>
      <c r="FC1155" s="36"/>
      <c r="FD1155" s="36"/>
      <c r="FE1155" s="36"/>
      <c r="FF1155" s="36"/>
      <c r="FG1155" s="36"/>
      <c r="FH1155" s="36"/>
      <c r="FI1155" s="36"/>
      <c r="FJ1155" s="36"/>
      <c r="FK1155" s="36"/>
      <c r="FL1155" s="36"/>
      <c r="FM1155" s="36"/>
      <c r="FN1155" s="36"/>
      <c r="FO1155" s="36"/>
      <c r="FP1155" s="36"/>
      <c r="FQ1155" s="36"/>
      <c r="FR1155" s="36"/>
      <c r="FS1155" s="36"/>
      <c r="FT1155" s="36"/>
      <c r="FU1155" s="36"/>
      <c r="FV1155" s="36"/>
      <c r="FW1155" s="36"/>
      <c r="FX1155" s="36"/>
      <c r="FY1155" s="36"/>
      <c r="FZ1155" s="36"/>
      <c r="GA1155" s="36"/>
      <c r="GB1155" s="36"/>
      <c r="GC1155" s="36"/>
      <c r="GD1155" s="36"/>
      <c r="GE1155" s="36"/>
      <c r="GF1155" s="36"/>
      <c r="GG1155" s="36"/>
      <c r="GH1155" s="36"/>
      <c r="GI1155" s="36"/>
      <c r="GJ1155" s="36"/>
      <c r="GK1155" s="36"/>
      <c r="GL1155" s="36"/>
      <c r="GM1155" s="36"/>
      <c r="GN1155" s="36"/>
      <c r="GO1155" s="36"/>
      <c r="GP1155" s="36"/>
      <c r="GQ1155" s="36"/>
      <c r="GR1155" s="36"/>
      <c r="GS1155" s="36"/>
      <c r="GT1155" s="36"/>
      <c r="GU1155" s="36"/>
      <c r="GV1155" s="36"/>
      <c r="GW1155" s="36"/>
      <c r="GX1155" s="36"/>
      <c r="GY1155" s="36"/>
      <c r="GZ1155" s="36"/>
      <c r="HA1155" s="36"/>
      <c r="HB1155" s="36"/>
      <c r="HC1155" s="36"/>
      <c r="HD1155" s="36"/>
      <c r="HE1155" s="36"/>
      <c r="HF1155" s="36"/>
      <c r="HG1155" s="36"/>
      <c r="HH1155" s="36"/>
      <c r="HI1155" s="36"/>
      <c r="HJ1155" s="36"/>
    </row>
    <row r="1156" spans="2:218" ht="26.25" customHeight="1" x14ac:dyDescent="0.2">
      <c r="B1156" s="36"/>
      <c r="C1156" s="36"/>
      <c r="D1156" s="32"/>
      <c r="E1156" s="32"/>
      <c r="F1156" s="32"/>
      <c r="G1156" s="36"/>
      <c r="H1156" s="36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BO1156" s="36"/>
      <c r="BP1156" s="36"/>
      <c r="BQ1156" s="36"/>
      <c r="BR1156" s="36"/>
      <c r="BS1156" s="36"/>
      <c r="BT1156" s="36"/>
      <c r="BU1156" s="36"/>
      <c r="BV1156" s="36"/>
      <c r="BW1156" s="36"/>
      <c r="BX1156" s="36"/>
      <c r="BY1156" s="36"/>
      <c r="BZ1156" s="36"/>
      <c r="CA1156" s="36"/>
      <c r="CB1156" s="36"/>
      <c r="CC1156" s="36"/>
      <c r="CD1156" s="36"/>
      <c r="CE1156" s="36"/>
      <c r="CF1156" s="36"/>
      <c r="CG1156" s="36"/>
      <c r="CH1156" s="36"/>
      <c r="CI1156" s="36"/>
      <c r="CJ1156" s="36"/>
      <c r="CK1156" s="36"/>
      <c r="CL1156" s="36"/>
      <c r="CM1156" s="36"/>
      <c r="CN1156" s="36"/>
      <c r="CO1156" s="36"/>
      <c r="CP1156" s="36"/>
      <c r="CQ1156" s="36"/>
      <c r="CR1156" s="36"/>
      <c r="CS1156" s="36"/>
      <c r="CT1156" s="36"/>
      <c r="CU1156" s="36"/>
      <c r="CV1156" s="36"/>
      <c r="CW1156" s="36"/>
      <c r="CX1156" s="36"/>
      <c r="CY1156" s="36"/>
      <c r="CZ1156" s="36"/>
      <c r="DA1156" s="36"/>
      <c r="DB1156" s="36"/>
      <c r="DC1156" s="36"/>
      <c r="DD1156" s="36"/>
      <c r="DE1156" s="36"/>
      <c r="DF1156" s="36"/>
      <c r="DG1156" s="36"/>
      <c r="DH1156" s="36"/>
      <c r="DI1156" s="36"/>
      <c r="DJ1156" s="36"/>
      <c r="DK1156" s="36"/>
      <c r="DL1156" s="36"/>
      <c r="DM1156" s="36"/>
      <c r="DN1156" s="36"/>
      <c r="DO1156" s="36"/>
      <c r="DP1156" s="36"/>
      <c r="DQ1156" s="36"/>
      <c r="DR1156" s="36"/>
      <c r="DS1156" s="36"/>
      <c r="DT1156" s="36"/>
      <c r="DU1156" s="36"/>
      <c r="DV1156" s="36"/>
      <c r="DW1156" s="36"/>
      <c r="DX1156" s="36"/>
      <c r="DY1156" s="36"/>
      <c r="DZ1156" s="36"/>
      <c r="EA1156" s="36"/>
      <c r="EB1156" s="36"/>
      <c r="EC1156" s="36"/>
      <c r="ED1156" s="36"/>
      <c r="EE1156" s="36"/>
      <c r="EF1156" s="36"/>
      <c r="EG1156" s="36"/>
      <c r="EH1156" s="36"/>
      <c r="EI1156" s="36"/>
      <c r="EJ1156" s="36"/>
      <c r="EK1156" s="36"/>
      <c r="EL1156" s="36"/>
      <c r="EM1156" s="36"/>
      <c r="EN1156" s="36"/>
      <c r="EO1156" s="36"/>
      <c r="EP1156" s="36"/>
      <c r="EQ1156" s="36"/>
      <c r="ER1156" s="36"/>
      <c r="ES1156" s="36"/>
      <c r="ET1156" s="36"/>
      <c r="EU1156" s="36"/>
      <c r="EV1156" s="36"/>
      <c r="EW1156" s="36"/>
      <c r="EX1156" s="36"/>
      <c r="EY1156" s="36"/>
      <c r="EZ1156" s="36"/>
      <c r="FA1156" s="36"/>
      <c r="FB1156" s="36"/>
      <c r="FC1156" s="36"/>
      <c r="FD1156" s="36"/>
      <c r="FE1156" s="36"/>
      <c r="FF1156" s="36"/>
      <c r="FG1156" s="36"/>
      <c r="FH1156" s="36"/>
      <c r="FI1156" s="36"/>
      <c r="FJ1156" s="36"/>
      <c r="FK1156" s="36"/>
      <c r="FL1156" s="36"/>
      <c r="FM1156" s="36"/>
      <c r="FN1156" s="36"/>
      <c r="FO1156" s="36"/>
      <c r="FP1156" s="36"/>
      <c r="FQ1156" s="36"/>
      <c r="FR1156" s="36"/>
      <c r="FS1156" s="36"/>
      <c r="FT1156" s="36"/>
      <c r="FU1156" s="36"/>
      <c r="FV1156" s="36"/>
      <c r="FW1156" s="36"/>
      <c r="FX1156" s="36"/>
      <c r="FY1156" s="36"/>
      <c r="FZ1156" s="36"/>
      <c r="GA1156" s="36"/>
      <c r="GB1156" s="36"/>
      <c r="GC1156" s="36"/>
      <c r="GD1156" s="36"/>
      <c r="GE1156" s="36"/>
      <c r="GF1156" s="36"/>
      <c r="GG1156" s="36"/>
      <c r="GH1156" s="36"/>
      <c r="GI1156" s="36"/>
      <c r="GJ1156" s="36"/>
      <c r="GK1156" s="36"/>
      <c r="GL1156" s="36"/>
      <c r="GM1156" s="36"/>
      <c r="GN1156" s="36"/>
      <c r="GO1156" s="36"/>
      <c r="GP1156" s="36"/>
      <c r="GQ1156" s="36"/>
      <c r="GR1156" s="36"/>
      <c r="GS1156" s="36"/>
      <c r="GT1156" s="36"/>
      <c r="GU1156" s="36"/>
      <c r="GV1156" s="36"/>
      <c r="GW1156" s="36"/>
      <c r="GX1156" s="36"/>
      <c r="GY1156" s="36"/>
      <c r="GZ1156" s="36"/>
      <c r="HA1156" s="36"/>
      <c r="HB1156" s="36"/>
      <c r="HC1156" s="36"/>
      <c r="HD1156" s="36"/>
      <c r="HE1156" s="36"/>
      <c r="HF1156" s="36"/>
      <c r="HG1156" s="36"/>
      <c r="HH1156" s="36"/>
      <c r="HI1156" s="36"/>
      <c r="HJ1156" s="36"/>
    </row>
    <row r="1157" spans="2:218" ht="26.25" customHeight="1" x14ac:dyDescent="0.2">
      <c r="B1157" s="78" t="s">
        <v>309</v>
      </c>
      <c r="C1157" s="36"/>
      <c r="D1157" s="32"/>
      <c r="E1157" s="32"/>
      <c r="F1157" s="32"/>
      <c r="G1157" s="36"/>
      <c r="H1157" s="36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BO1157" s="36"/>
      <c r="BP1157" s="36"/>
      <c r="BQ1157" s="36"/>
      <c r="BR1157" s="36"/>
      <c r="BS1157" s="36"/>
      <c r="BT1157" s="36"/>
      <c r="BU1157" s="36"/>
      <c r="BV1157" s="36"/>
      <c r="BW1157" s="36"/>
      <c r="BX1157" s="36"/>
      <c r="BY1157" s="36"/>
      <c r="BZ1157" s="36"/>
      <c r="CA1157" s="36"/>
      <c r="CB1157" s="36"/>
      <c r="CC1157" s="36"/>
      <c r="CD1157" s="36"/>
      <c r="CE1157" s="36"/>
      <c r="CF1157" s="36"/>
      <c r="CG1157" s="36"/>
      <c r="CH1157" s="36"/>
      <c r="CI1157" s="36"/>
      <c r="CJ1157" s="36"/>
      <c r="CK1157" s="36"/>
      <c r="CL1157" s="36"/>
      <c r="CM1157" s="36"/>
      <c r="CN1157" s="36"/>
      <c r="CO1157" s="36"/>
      <c r="CP1157" s="36"/>
      <c r="CQ1157" s="36"/>
      <c r="CR1157" s="36"/>
      <c r="CS1157" s="36"/>
      <c r="CT1157" s="36"/>
      <c r="CU1157" s="36"/>
      <c r="CV1157" s="36"/>
      <c r="CW1157" s="36"/>
      <c r="CX1157" s="36"/>
      <c r="CY1157" s="36"/>
      <c r="CZ1157" s="36"/>
      <c r="DA1157" s="36"/>
      <c r="DB1157" s="36"/>
      <c r="DC1157" s="36"/>
      <c r="DD1157" s="36"/>
      <c r="DE1157" s="36"/>
      <c r="DF1157" s="36"/>
      <c r="DG1157" s="36"/>
      <c r="DH1157" s="36"/>
      <c r="DI1157" s="36"/>
      <c r="DJ1157" s="36"/>
      <c r="DK1157" s="36"/>
      <c r="DL1157" s="36"/>
      <c r="DM1157" s="36"/>
      <c r="DN1157" s="36"/>
      <c r="DO1157" s="36"/>
      <c r="DP1157" s="36"/>
      <c r="DQ1157" s="36"/>
      <c r="DR1157" s="36"/>
      <c r="DS1157" s="36"/>
      <c r="DT1157" s="36"/>
      <c r="DU1157" s="36"/>
      <c r="DV1157" s="36"/>
      <c r="DW1157" s="36"/>
      <c r="DX1157" s="36"/>
      <c r="DY1157" s="36"/>
      <c r="DZ1157" s="36"/>
      <c r="EA1157" s="36"/>
      <c r="EB1157" s="36"/>
      <c r="EC1157" s="36"/>
      <c r="ED1157" s="36"/>
      <c r="EE1157" s="36"/>
      <c r="EF1157" s="36"/>
      <c r="EG1157" s="36"/>
      <c r="EH1157" s="36"/>
      <c r="EI1157" s="36"/>
      <c r="EJ1157" s="36"/>
      <c r="EK1157" s="36"/>
      <c r="EL1157" s="36"/>
      <c r="EM1157" s="36"/>
      <c r="EN1157" s="36"/>
      <c r="EO1157" s="36"/>
      <c r="EP1157" s="36"/>
      <c r="EQ1157" s="36"/>
      <c r="ER1157" s="36"/>
      <c r="ES1157" s="36"/>
      <c r="ET1157" s="36"/>
      <c r="EU1157" s="36"/>
      <c r="EV1157" s="36"/>
      <c r="EW1157" s="36"/>
      <c r="EX1157" s="36"/>
      <c r="EY1157" s="36"/>
      <c r="EZ1157" s="36"/>
      <c r="FA1157" s="36"/>
      <c r="FB1157" s="36"/>
      <c r="FC1157" s="36"/>
      <c r="FD1157" s="36"/>
      <c r="FE1157" s="36"/>
      <c r="FF1157" s="36"/>
      <c r="FG1157" s="36"/>
      <c r="FH1157" s="36"/>
      <c r="FI1157" s="36"/>
      <c r="FJ1157" s="36"/>
      <c r="FK1157" s="36"/>
      <c r="FL1157" s="36"/>
      <c r="FM1157" s="36"/>
      <c r="FN1157" s="36"/>
      <c r="FO1157" s="36"/>
      <c r="FP1157" s="36"/>
      <c r="FQ1157" s="36"/>
      <c r="FR1157" s="36"/>
      <c r="FS1157" s="36"/>
      <c r="FT1157" s="36"/>
      <c r="FU1157" s="36"/>
      <c r="FV1157" s="36"/>
      <c r="FW1157" s="36"/>
      <c r="FX1157" s="36"/>
      <c r="FY1157" s="36"/>
      <c r="FZ1157" s="36"/>
      <c r="GA1157" s="36"/>
      <c r="GB1157" s="36"/>
      <c r="GC1157" s="36"/>
      <c r="GD1157" s="36"/>
      <c r="GE1157" s="36"/>
      <c r="GF1157" s="36"/>
      <c r="GG1157" s="36"/>
      <c r="GH1157" s="36"/>
      <c r="GI1157" s="36"/>
      <c r="GJ1157" s="36"/>
      <c r="GK1157" s="36"/>
      <c r="GL1157" s="36"/>
      <c r="GM1157" s="36"/>
      <c r="GN1157" s="36"/>
      <c r="GO1157" s="36"/>
      <c r="GP1157" s="36"/>
      <c r="GQ1157" s="36"/>
      <c r="GR1157" s="36"/>
      <c r="GS1157" s="36"/>
      <c r="GT1157" s="36"/>
      <c r="GU1157" s="36"/>
      <c r="GV1157" s="36"/>
      <c r="GW1157" s="36"/>
      <c r="GX1157" s="36"/>
      <c r="GY1157" s="36"/>
      <c r="GZ1157" s="36"/>
      <c r="HA1157" s="36"/>
      <c r="HB1157" s="36"/>
      <c r="HC1157" s="36"/>
      <c r="HD1157" s="36"/>
      <c r="HE1157" s="36"/>
      <c r="HF1157" s="36"/>
      <c r="HG1157" s="36"/>
      <c r="HH1157" s="36"/>
      <c r="HI1157" s="36"/>
      <c r="HJ1157" s="36"/>
    </row>
    <row r="1158" spans="2:218" ht="26.25" customHeight="1" x14ac:dyDescent="0.2">
      <c r="B1158" s="36"/>
      <c r="C1158" s="36"/>
      <c r="D1158" s="32"/>
      <c r="E1158" s="32"/>
      <c r="F1158" s="32"/>
      <c r="G1158" s="36"/>
      <c r="H1158" s="36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BO1158" s="36"/>
      <c r="BP1158" s="36"/>
      <c r="BQ1158" s="36"/>
      <c r="BR1158" s="36"/>
      <c r="BS1158" s="36"/>
      <c r="BT1158" s="36"/>
      <c r="BU1158" s="36"/>
      <c r="BV1158" s="36"/>
      <c r="BW1158" s="36"/>
      <c r="BX1158" s="36"/>
      <c r="BY1158" s="36"/>
      <c r="BZ1158" s="36"/>
      <c r="CA1158" s="36"/>
      <c r="CB1158" s="36"/>
      <c r="CC1158" s="36"/>
      <c r="CD1158" s="36"/>
      <c r="CE1158" s="36"/>
      <c r="CF1158" s="36"/>
      <c r="CG1158" s="36"/>
      <c r="CH1158" s="36"/>
      <c r="CI1158" s="36"/>
      <c r="CJ1158" s="36"/>
      <c r="CK1158" s="36"/>
      <c r="CL1158" s="36"/>
      <c r="CM1158" s="36"/>
      <c r="CN1158" s="36"/>
      <c r="CO1158" s="36"/>
      <c r="CP1158" s="36"/>
      <c r="CQ1158" s="36"/>
      <c r="CR1158" s="36"/>
      <c r="CS1158" s="36"/>
      <c r="CT1158" s="36"/>
      <c r="CU1158" s="36"/>
      <c r="CV1158" s="36"/>
      <c r="CW1158" s="36"/>
      <c r="CX1158" s="36"/>
      <c r="CY1158" s="36"/>
      <c r="CZ1158" s="36"/>
      <c r="DA1158" s="36"/>
      <c r="DB1158" s="36"/>
      <c r="DC1158" s="36"/>
      <c r="DD1158" s="36"/>
      <c r="DE1158" s="36"/>
      <c r="DF1158" s="36"/>
      <c r="DG1158" s="36"/>
      <c r="DH1158" s="36"/>
      <c r="DI1158" s="36"/>
      <c r="DJ1158" s="36"/>
      <c r="DK1158" s="36"/>
      <c r="DL1158" s="36"/>
      <c r="DM1158" s="36"/>
      <c r="DN1158" s="36"/>
      <c r="DO1158" s="36"/>
      <c r="DP1158" s="36"/>
      <c r="DQ1158" s="36"/>
      <c r="DR1158" s="36"/>
      <c r="DS1158" s="36"/>
      <c r="DT1158" s="36"/>
      <c r="DU1158" s="36"/>
      <c r="DV1158" s="36"/>
      <c r="DW1158" s="36"/>
      <c r="DX1158" s="36"/>
      <c r="DY1158" s="36"/>
      <c r="DZ1158" s="36"/>
      <c r="EA1158" s="36"/>
      <c r="EB1158" s="36"/>
      <c r="EC1158" s="36"/>
      <c r="ED1158" s="36"/>
      <c r="EE1158" s="36"/>
      <c r="EF1158" s="36"/>
      <c r="EG1158" s="36"/>
      <c r="EH1158" s="36"/>
      <c r="EI1158" s="36"/>
      <c r="EJ1158" s="36"/>
      <c r="EK1158" s="36"/>
      <c r="EL1158" s="36"/>
      <c r="EM1158" s="36"/>
      <c r="EN1158" s="36"/>
      <c r="EO1158" s="36"/>
      <c r="EP1158" s="36"/>
      <c r="EQ1158" s="36"/>
      <c r="ER1158" s="36"/>
      <c r="ES1158" s="36"/>
      <c r="ET1158" s="36"/>
      <c r="EU1158" s="36"/>
      <c r="EV1158" s="36"/>
      <c r="EW1158" s="36"/>
      <c r="EX1158" s="36"/>
      <c r="EY1158" s="36"/>
      <c r="EZ1158" s="36"/>
      <c r="FA1158" s="36"/>
      <c r="FB1158" s="36"/>
      <c r="FC1158" s="36"/>
      <c r="FD1158" s="36"/>
      <c r="FE1158" s="36"/>
      <c r="FF1158" s="36"/>
      <c r="FG1158" s="36"/>
      <c r="FH1158" s="36"/>
      <c r="FI1158" s="36"/>
      <c r="FJ1158" s="36"/>
      <c r="FK1158" s="36"/>
      <c r="FL1158" s="36"/>
      <c r="FM1158" s="36"/>
      <c r="FN1158" s="36"/>
      <c r="FO1158" s="36"/>
      <c r="FP1158" s="36"/>
      <c r="FQ1158" s="36"/>
      <c r="FR1158" s="36"/>
      <c r="FS1158" s="36"/>
      <c r="FT1158" s="36"/>
      <c r="FU1158" s="36"/>
      <c r="FV1158" s="36"/>
      <c r="FW1158" s="36"/>
      <c r="FX1158" s="36"/>
      <c r="FY1158" s="36"/>
      <c r="FZ1158" s="36"/>
      <c r="GA1158" s="36"/>
      <c r="GB1158" s="36"/>
      <c r="GC1158" s="36"/>
      <c r="GD1158" s="36"/>
      <c r="GE1158" s="36"/>
      <c r="GF1158" s="36"/>
      <c r="GG1158" s="36"/>
      <c r="GH1158" s="36"/>
      <c r="GI1158" s="36"/>
      <c r="GJ1158" s="36"/>
      <c r="GK1158" s="36"/>
      <c r="GL1158" s="36"/>
      <c r="GM1158" s="36"/>
      <c r="GN1158" s="36"/>
      <c r="GO1158" s="36"/>
      <c r="GP1158" s="36"/>
      <c r="GQ1158" s="36"/>
      <c r="GR1158" s="36"/>
      <c r="GS1158" s="36"/>
      <c r="GT1158" s="36"/>
      <c r="GU1158" s="36"/>
      <c r="GV1158" s="36"/>
      <c r="GW1158" s="36"/>
      <c r="GX1158" s="36"/>
      <c r="GY1158" s="36"/>
      <c r="GZ1158" s="36"/>
      <c r="HA1158" s="36"/>
      <c r="HB1158" s="36"/>
      <c r="HC1158" s="36"/>
      <c r="HD1158" s="36"/>
      <c r="HE1158" s="36"/>
      <c r="HF1158" s="36"/>
      <c r="HG1158" s="36"/>
      <c r="HH1158" s="36"/>
      <c r="HI1158" s="36"/>
      <c r="HJ1158" s="36"/>
    </row>
    <row r="1159" spans="2:218" ht="26.25" customHeight="1" x14ac:dyDescent="0.2">
      <c r="B1159" s="565" t="s">
        <v>132</v>
      </c>
      <c r="C1159" s="565"/>
      <c r="D1159" s="565"/>
      <c r="E1159" s="565"/>
      <c r="F1159" s="104" t="s">
        <v>86</v>
      </c>
      <c r="G1159" s="204">
        <f>Coeficientes!$F$244</f>
        <v>0</v>
      </c>
      <c r="H1159" s="19">
        <f>H1154+1</f>
        <v>981</v>
      </c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  <c r="DE1159" s="15"/>
      <c r="DF1159" s="15"/>
      <c r="DG1159" s="15"/>
      <c r="DH1159" s="15"/>
      <c r="DI1159" s="15"/>
      <c r="DJ1159" s="15"/>
      <c r="DK1159" s="15"/>
      <c r="DL1159" s="15"/>
      <c r="DM1159" s="15"/>
      <c r="DN1159" s="15"/>
      <c r="DO1159" s="15"/>
      <c r="DP1159" s="15"/>
      <c r="DQ1159" s="15"/>
      <c r="DR1159" s="15"/>
      <c r="DS1159" s="15"/>
      <c r="DT1159" s="15"/>
      <c r="DU1159" s="15"/>
      <c r="DV1159" s="15"/>
      <c r="DW1159" s="15"/>
      <c r="DX1159" s="15"/>
      <c r="DY1159" s="15"/>
      <c r="DZ1159" s="15"/>
      <c r="EA1159" s="15"/>
      <c r="EB1159" s="15"/>
      <c r="EC1159" s="15"/>
      <c r="ED1159" s="15"/>
      <c r="EE1159" s="15"/>
      <c r="EF1159" s="15"/>
      <c r="EG1159" s="15"/>
      <c r="EH1159" s="15"/>
      <c r="EI1159" s="15"/>
      <c r="EJ1159" s="15"/>
      <c r="EK1159" s="15"/>
      <c r="EL1159" s="15"/>
      <c r="EM1159" s="15"/>
      <c r="EN1159" s="15"/>
      <c r="EO1159" s="15"/>
      <c r="EP1159" s="15"/>
      <c r="EQ1159" s="15"/>
      <c r="ER1159" s="15"/>
      <c r="ES1159" s="15"/>
      <c r="ET1159" s="15"/>
    </row>
    <row r="1160" spans="2:218" ht="26.25" customHeight="1" x14ac:dyDescent="0.2">
      <c r="B1160" s="565" t="s">
        <v>363</v>
      </c>
      <c r="C1160" s="565" t="s">
        <v>18</v>
      </c>
      <c r="D1160" s="565" t="s">
        <v>70</v>
      </c>
      <c r="E1160" s="565"/>
      <c r="F1160" s="104" t="s">
        <v>160</v>
      </c>
      <c r="G1160" s="204">
        <f>Coeficientes!$F$241</f>
        <v>0</v>
      </c>
      <c r="H1160" s="19">
        <f t="shared" ref="H1160:H1175" si="183">H1159+1</f>
        <v>982</v>
      </c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  <c r="DX1160" s="15"/>
      <c r="DY1160" s="15"/>
      <c r="DZ1160" s="15"/>
      <c r="EA1160" s="15"/>
      <c r="EB1160" s="15"/>
      <c r="EC1160" s="15"/>
      <c r="ED1160" s="15"/>
      <c r="EE1160" s="15"/>
      <c r="EF1160" s="15"/>
      <c r="EG1160" s="15"/>
      <c r="EH1160" s="15"/>
      <c r="EI1160" s="15"/>
      <c r="EJ1160" s="15"/>
      <c r="EK1160" s="15"/>
      <c r="EL1160" s="15"/>
      <c r="EM1160" s="15"/>
      <c r="EN1160" s="15"/>
      <c r="EO1160" s="15"/>
      <c r="EP1160" s="15"/>
      <c r="EQ1160" s="15"/>
      <c r="ER1160" s="15"/>
      <c r="ES1160" s="15"/>
      <c r="ET1160" s="15"/>
    </row>
    <row r="1161" spans="2:218" ht="26.25" customHeight="1" x14ac:dyDescent="0.2">
      <c r="B1161" s="565"/>
      <c r="C1161" s="565"/>
      <c r="D1161" s="565" t="s">
        <v>26</v>
      </c>
      <c r="E1161" s="565"/>
      <c r="F1161" s="104" t="s">
        <v>93</v>
      </c>
      <c r="G1161" s="197">
        <f>G26*G1160*(1+G1159/100)</f>
        <v>0</v>
      </c>
      <c r="H1161" s="19">
        <f t="shared" si="183"/>
        <v>983</v>
      </c>
      <c r="K1161" s="19">
        <f>H1161</f>
        <v>983</v>
      </c>
      <c r="L1161" s="31" t="s">
        <v>5</v>
      </c>
      <c r="M1161" s="19">
        <f>H26</f>
        <v>2</v>
      </c>
      <c r="N1161" s="61" t="s">
        <v>295</v>
      </c>
      <c r="O1161" s="19">
        <f>$H$1159</f>
        <v>981</v>
      </c>
      <c r="P1161" s="61" t="s">
        <v>296</v>
      </c>
      <c r="Q1161" s="19">
        <f>H1160</f>
        <v>982</v>
      </c>
      <c r="R1161" s="31"/>
      <c r="S1161" s="31"/>
      <c r="T1161" s="31"/>
      <c r="U1161" s="87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  <c r="DE1161" s="15"/>
      <c r="DF1161" s="15"/>
      <c r="DG1161" s="15"/>
      <c r="DH1161" s="15"/>
      <c r="DI1161" s="15"/>
      <c r="DJ1161" s="15"/>
      <c r="DK1161" s="15"/>
      <c r="DL1161" s="15"/>
      <c r="DM1161" s="15"/>
      <c r="DN1161" s="15"/>
      <c r="DO1161" s="15"/>
      <c r="DP1161" s="15"/>
      <c r="DQ1161" s="15"/>
      <c r="DR1161" s="15"/>
      <c r="DS1161" s="15"/>
      <c r="DT1161" s="15"/>
      <c r="DU1161" s="15"/>
      <c r="DV1161" s="15"/>
      <c r="DW1161" s="15"/>
      <c r="DX1161" s="15"/>
      <c r="DY1161" s="15"/>
      <c r="DZ1161" s="15"/>
      <c r="EA1161" s="15"/>
      <c r="EB1161" s="15"/>
      <c r="EC1161" s="15"/>
      <c r="ED1161" s="15"/>
      <c r="EE1161" s="15"/>
      <c r="EF1161" s="15"/>
      <c r="EG1161" s="15"/>
      <c r="EH1161" s="15"/>
      <c r="EI1161" s="15"/>
      <c r="EJ1161" s="15"/>
      <c r="EK1161" s="15"/>
      <c r="EL1161" s="15"/>
      <c r="EM1161" s="15"/>
      <c r="EN1161" s="15"/>
      <c r="EO1161" s="15"/>
      <c r="EP1161" s="15"/>
      <c r="EQ1161" s="15"/>
      <c r="ER1161" s="15"/>
      <c r="ES1161" s="15"/>
      <c r="ET1161" s="15"/>
    </row>
    <row r="1162" spans="2:218" ht="26.25" customHeight="1" x14ac:dyDescent="0.2">
      <c r="B1162" s="565"/>
      <c r="C1162" s="625" t="s">
        <v>19</v>
      </c>
      <c r="D1162" s="565" t="s">
        <v>70</v>
      </c>
      <c r="E1162" s="565"/>
      <c r="F1162" s="104" t="s">
        <v>160</v>
      </c>
      <c r="G1162" s="204">
        <f>Coeficientes!$F$242</f>
        <v>0</v>
      </c>
      <c r="H1162" s="19">
        <f t="shared" si="183"/>
        <v>984</v>
      </c>
      <c r="L1162" s="36"/>
      <c r="N1162" s="36"/>
      <c r="O1162" s="36"/>
      <c r="P1162" s="36"/>
      <c r="R1162" s="36"/>
      <c r="S1162" s="36"/>
      <c r="T1162" s="36"/>
      <c r="U1162" s="87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  <c r="DE1162" s="15"/>
      <c r="DF1162" s="15"/>
      <c r="DG1162" s="15"/>
      <c r="DH1162" s="15"/>
      <c r="DI1162" s="15"/>
      <c r="DJ1162" s="15"/>
      <c r="DK1162" s="15"/>
      <c r="DL1162" s="15"/>
      <c r="DM1162" s="15"/>
      <c r="DN1162" s="15"/>
      <c r="DO1162" s="15"/>
      <c r="DP1162" s="15"/>
      <c r="DQ1162" s="15"/>
      <c r="DR1162" s="15"/>
      <c r="DS1162" s="15"/>
      <c r="DT1162" s="15"/>
      <c r="DU1162" s="15"/>
      <c r="DV1162" s="15"/>
      <c r="DW1162" s="15"/>
      <c r="DX1162" s="15"/>
      <c r="DY1162" s="15"/>
      <c r="DZ1162" s="15"/>
      <c r="EA1162" s="15"/>
      <c r="EB1162" s="15"/>
      <c r="EC1162" s="15"/>
      <c r="ED1162" s="15"/>
      <c r="EE1162" s="15"/>
      <c r="EF1162" s="15"/>
      <c r="EG1162" s="15"/>
      <c r="EH1162" s="15"/>
      <c r="EI1162" s="15"/>
      <c r="EJ1162" s="15"/>
      <c r="EK1162" s="15"/>
      <c r="EL1162" s="15"/>
      <c r="EM1162" s="15"/>
      <c r="EN1162" s="15"/>
      <c r="EO1162" s="15"/>
      <c r="EP1162" s="15"/>
      <c r="EQ1162" s="15"/>
      <c r="ER1162" s="15"/>
      <c r="ES1162" s="15"/>
      <c r="ET1162" s="15"/>
    </row>
    <row r="1163" spans="2:218" ht="26.25" customHeight="1" x14ac:dyDescent="0.2">
      <c r="B1163" s="565"/>
      <c r="C1163" s="625"/>
      <c r="D1163" s="565" t="s">
        <v>26</v>
      </c>
      <c r="E1163" s="565"/>
      <c r="F1163" s="104" t="s">
        <v>93</v>
      </c>
      <c r="G1163" s="197">
        <f>G27*G1162*(1+G1159/100)</f>
        <v>0</v>
      </c>
      <c r="H1163" s="19">
        <f t="shared" si="183"/>
        <v>985</v>
      </c>
      <c r="K1163" s="19">
        <f>H1163</f>
        <v>985</v>
      </c>
      <c r="L1163" s="31" t="s">
        <v>5</v>
      </c>
      <c r="M1163" s="19">
        <f>H27</f>
        <v>3</v>
      </c>
      <c r="N1163" s="61" t="s">
        <v>295</v>
      </c>
      <c r="O1163" s="19">
        <f>$H$1159</f>
        <v>981</v>
      </c>
      <c r="P1163" s="61" t="s">
        <v>296</v>
      </c>
      <c r="Q1163" s="19">
        <f>H1162</f>
        <v>984</v>
      </c>
      <c r="R1163" s="31"/>
      <c r="S1163" s="31"/>
      <c r="T1163" s="31"/>
      <c r="U1163" s="87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  <c r="DE1163" s="15"/>
      <c r="DF1163" s="15"/>
      <c r="DG1163" s="15"/>
      <c r="DH1163" s="15"/>
      <c r="DI1163" s="15"/>
      <c r="DJ1163" s="15"/>
      <c r="DK1163" s="15"/>
      <c r="DL1163" s="15"/>
      <c r="DM1163" s="15"/>
      <c r="DN1163" s="15"/>
      <c r="DO1163" s="15"/>
      <c r="DP1163" s="15"/>
      <c r="DQ1163" s="15"/>
      <c r="DR1163" s="15"/>
      <c r="DS1163" s="15"/>
      <c r="DT1163" s="15"/>
      <c r="DU1163" s="15"/>
      <c r="DV1163" s="15"/>
      <c r="DW1163" s="15"/>
      <c r="DX1163" s="15"/>
      <c r="DY1163" s="15"/>
      <c r="DZ1163" s="15"/>
      <c r="EA1163" s="15"/>
      <c r="EB1163" s="15"/>
      <c r="EC1163" s="15"/>
      <c r="ED1163" s="15"/>
      <c r="EE1163" s="15"/>
      <c r="EF1163" s="15"/>
      <c r="EG1163" s="15"/>
      <c r="EH1163" s="15"/>
      <c r="EI1163" s="15"/>
      <c r="EJ1163" s="15"/>
      <c r="EK1163" s="15"/>
      <c r="EL1163" s="15"/>
      <c r="EM1163" s="15"/>
      <c r="EN1163" s="15"/>
      <c r="EO1163" s="15"/>
      <c r="EP1163" s="15"/>
      <c r="EQ1163" s="15"/>
      <c r="ER1163" s="15"/>
      <c r="ES1163" s="15"/>
      <c r="ET1163" s="15"/>
    </row>
    <row r="1164" spans="2:218" ht="26.25" customHeight="1" x14ac:dyDescent="0.2">
      <c r="B1164" s="565"/>
      <c r="C1164" s="625" t="s">
        <v>20</v>
      </c>
      <c r="D1164" s="565" t="s">
        <v>70</v>
      </c>
      <c r="E1164" s="565"/>
      <c r="F1164" s="104" t="s">
        <v>160</v>
      </c>
      <c r="G1164" s="204">
        <f>Coeficientes!$F$243</f>
        <v>0</v>
      </c>
      <c r="H1164" s="19">
        <f t="shared" si="183"/>
        <v>986</v>
      </c>
      <c r="L1164" s="36"/>
      <c r="N1164" s="36"/>
      <c r="O1164" s="36"/>
      <c r="P1164" s="36"/>
      <c r="R1164" s="36"/>
      <c r="S1164" s="36"/>
      <c r="T1164" s="36"/>
      <c r="U1164" s="87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  <c r="DE1164" s="15"/>
      <c r="DF1164" s="15"/>
      <c r="DG1164" s="15"/>
      <c r="DH1164" s="15"/>
      <c r="DI1164" s="15"/>
      <c r="DJ1164" s="15"/>
      <c r="DK1164" s="15"/>
      <c r="DL1164" s="15"/>
      <c r="DM1164" s="15"/>
      <c r="DN1164" s="15"/>
      <c r="DO1164" s="15"/>
      <c r="DP1164" s="15"/>
      <c r="DQ1164" s="15"/>
      <c r="DR1164" s="15"/>
      <c r="DS1164" s="15"/>
      <c r="DT1164" s="15"/>
      <c r="DU1164" s="15"/>
      <c r="DV1164" s="15"/>
      <c r="DW1164" s="15"/>
      <c r="DX1164" s="15"/>
      <c r="DY1164" s="15"/>
      <c r="DZ1164" s="15"/>
      <c r="EA1164" s="15"/>
      <c r="EB1164" s="15"/>
      <c r="EC1164" s="15"/>
      <c r="ED1164" s="15"/>
      <c r="EE1164" s="15"/>
      <c r="EF1164" s="15"/>
      <c r="EG1164" s="15"/>
      <c r="EH1164" s="15"/>
      <c r="EI1164" s="15"/>
      <c r="EJ1164" s="15"/>
      <c r="EK1164" s="15"/>
      <c r="EL1164" s="15"/>
      <c r="EM1164" s="15"/>
      <c r="EN1164" s="15"/>
      <c r="EO1164" s="15"/>
      <c r="EP1164" s="15"/>
      <c r="EQ1164" s="15"/>
      <c r="ER1164" s="15"/>
      <c r="ES1164" s="15"/>
      <c r="ET1164" s="15"/>
    </row>
    <row r="1165" spans="2:218" ht="26.25" customHeight="1" x14ac:dyDescent="0.2">
      <c r="B1165" s="565"/>
      <c r="C1165" s="625"/>
      <c r="D1165" s="565" t="s">
        <v>26</v>
      </c>
      <c r="E1165" s="565"/>
      <c r="F1165" s="104" t="s">
        <v>93</v>
      </c>
      <c r="G1165" s="197">
        <f>G28*G1164*(1+G1159/100)</f>
        <v>0</v>
      </c>
      <c r="H1165" s="19">
        <f t="shared" si="183"/>
        <v>987</v>
      </c>
      <c r="K1165" s="19">
        <f>H1165</f>
        <v>987</v>
      </c>
      <c r="L1165" s="31" t="s">
        <v>5</v>
      </c>
      <c r="M1165" s="19">
        <f>H28</f>
        <v>4</v>
      </c>
      <c r="N1165" s="61" t="s">
        <v>295</v>
      </c>
      <c r="O1165" s="19">
        <f>$H$1159</f>
        <v>981</v>
      </c>
      <c r="P1165" s="61" t="s">
        <v>296</v>
      </c>
      <c r="Q1165" s="19">
        <f>H1164</f>
        <v>986</v>
      </c>
      <c r="R1165" s="36"/>
      <c r="S1165" s="36"/>
      <c r="T1165" s="36"/>
      <c r="U1165" s="87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  <c r="DE1165" s="15"/>
      <c r="DF1165" s="15"/>
      <c r="DG1165" s="15"/>
      <c r="DH1165" s="15"/>
      <c r="DI1165" s="15"/>
      <c r="DJ1165" s="15"/>
      <c r="DK1165" s="15"/>
      <c r="DL1165" s="15"/>
      <c r="DM1165" s="15"/>
      <c r="DN1165" s="15"/>
      <c r="DO1165" s="15"/>
      <c r="DP1165" s="15"/>
      <c r="DQ1165" s="15"/>
      <c r="DR1165" s="15"/>
      <c r="DS1165" s="15"/>
      <c r="DT1165" s="15"/>
      <c r="DU1165" s="15"/>
      <c r="DV1165" s="15"/>
      <c r="DW1165" s="15"/>
      <c r="DX1165" s="15"/>
      <c r="DY1165" s="15"/>
      <c r="DZ1165" s="15"/>
      <c r="EA1165" s="15"/>
      <c r="EB1165" s="15"/>
      <c r="EC1165" s="15"/>
      <c r="ED1165" s="15"/>
      <c r="EE1165" s="15"/>
      <c r="EF1165" s="15"/>
      <c r="EG1165" s="15"/>
      <c r="EH1165" s="15"/>
      <c r="EI1165" s="15"/>
      <c r="EJ1165" s="15"/>
      <c r="EK1165" s="15"/>
      <c r="EL1165" s="15"/>
      <c r="EM1165" s="15"/>
      <c r="EN1165" s="15"/>
      <c r="EO1165" s="15"/>
      <c r="EP1165" s="15"/>
      <c r="EQ1165" s="15"/>
      <c r="ER1165" s="15"/>
      <c r="ES1165" s="15"/>
      <c r="ET1165" s="15"/>
    </row>
    <row r="1166" spans="2:218" ht="26.25" customHeight="1" x14ac:dyDescent="0.2">
      <c r="B1166" s="565"/>
      <c r="C1166" s="565" t="s">
        <v>30</v>
      </c>
      <c r="D1166" s="565"/>
      <c r="E1166" s="565"/>
      <c r="F1166" s="104" t="s">
        <v>93</v>
      </c>
      <c r="G1166" s="197">
        <f>G1161+G1163+G1165</f>
        <v>0</v>
      </c>
      <c r="H1166" s="19">
        <f t="shared" si="183"/>
        <v>988</v>
      </c>
      <c r="K1166" s="19">
        <f>H1166</f>
        <v>988</v>
      </c>
      <c r="L1166" s="31" t="s">
        <v>5</v>
      </c>
      <c r="M1166" s="19">
        <f>H1161</f>
        <v>983</v>
      </c>
      <c r="N1166" s="31" t="s">
        <v>3</v>
      </c>
      <c r="O1166" s="19">
        <f>H1163</f>
        <v>985</v>
      </c>
      <c r="P1166" s="31" t="s">
        <v>3</v>
      </c>
      <c r="Q1166" s="19">
        <f>H1165</f>
        <v>987</v>
      </c>
      <c r="R1166" s="36"/>
      <c r="S1166" s="36"/>
      <c r="T1166" s="31"/>
      <c r="U1166" s="83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36"/>
      <c r="AG1166" s="36"/>
      <c r="AH1166" s="36"/>
      <c r="AI1166" s="36"/>
      <c r="AJ1166" s="36"/>
      <c r="AK1166" s="67"/>
      <c r="AL1166" s="83"/>
      <c r="AM1166" s="83"/>
      <c r="AN1166" s="83"/>
      <c r="AO1166" s="83"/>
      <c r="AP1166" s="83"/>
      <c r="AQ1166" s="83"/>
      <c r="AR1166" s="83"/>
      <c r="AS1166" s="83"/>
      <c r="AT1166" s="83"/>
      <c r="AU1166" s="83"/>
      <c r="AV1166" s="83"/>
      <c r="AW1166" s="83"/>
      <c r="AX1166" s="83"/>
      <c r="AY1166" s="83"/>
      <c r="AZ1166" s="83"/>
      <c r="BA1166" s="83"/>
      <c r="BB1166" s="83"/>
      <c r="BC1166" s="83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  <c r="DE1166" s="15"/>
      <c r="DF1166" s="15"/>
      <c r="DG1166" s="15"/>
      <c r="DH1166" s="15"/>
      <c r="DI1166" s="15"/>
      <c r="DJ1166" s="15"/>
      <c r="DK1166" s="15"/>
      <c r="DL1166" s="15"/>
      <c r="DM1166" s="15"/>
      <c r="DN1166" s="15"/>
      <c r="DO1166" s="15"/>
      <c r="DP1166" s="15"/>
      <c r="DQ1166" s="15"/>
      <c r="DR1166" s="15"/>
      <c r="DS1166" s="15"/>
      <c r="DT1166" s="15"/>
      <c r="DU1166" s="15"/>
      <c r="DV1166" s="15"/>
      <c r="DW1166" s="15"/>
      <c r="DX1166" s="15"/>
      <c r="DY1166" s="15"/>
      <c r="DZ1166" s="15"/>
      <c r="EA1166" s="15"/>
      <c r="EB1166" s="15"/>
      <c r="EC1166" s="15"/>
      <c r="ED1166" s="15"/>
      <c r="EE1166" s="15"/>
      <c r="EF1166" s="15"/>
      <c r="EG1166" s="15"/>
      <c r="EH1166" s="15"/>
      <c r="EI1166" s="15"/>
      <c r="EJ1166" s="15"/>
      <c r="EK1166" s="15"/>
      <c r="EL1166" s="15"/>
      <c r="EM1166" s="15"/>
      <c r="EN1166" s="15"/>
      <c r="EO1166" s="15"/>
      <c r="EP1166" s="15"/>
      <c r="EQ1166" s="15"/>
      <c r="ER1166" s="15"/>
      <c r="ES1166" s="15"/>
      <c r="ET1166" s="15"/>
    </row>
    <row r="1167" spans="2:218" ht="26.25" customHeight="1" x14ac:dyDescent="0.2">
      <c r="B1167" s="565" t="s">
        <v>133</v>
      </c>
      <c r="C1167" s="565"/>
      <c r="D1167" s="565" t="s">
        <v>7</v>
      </c>
      <c r="E1167" s="565"/>
      <c r="F1167" s="104" t="s">
        <v>86</v>
      </c>
      <c r="G1167" s="204">
        <f>Coeficientes!$F$245</f>
        <v>0</v>
      </c>
      <c r="H1167" s="19">
        <f t="shared" si="183"/>
        <v>989</v>
      </c>
      <c r="L1167" s="36"/>
      <c r="N1167" s="36"/>
      <c r="P1167" s="36"/>
      <c r="Q1167" s="36"/>
      <c r="R1167" s="36"/>
      <c r="S1167" s="36"/>
      <c r="T1167" s="36"/>
      <c r="U1167" s="87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  <c r="DE1167" s="15"/>
      <c r="DF1167" s="15"/>
      <c r="DG1167" s="15"/>
      <c r="DH1167" s="15"/>
      <c r="DI1167" s="15"/>
      <c r="DJ1167" s="15"/>
      <c r="DK1167" s="15"/>
      <c r="DL1167" s="15"/>
      <c r="DM1167" s="15"/>
      <c r="DN1167" s="15"/>
      <c r="DO1167" s="15"/>
      <c r="DP1167" s="15"/>
      <c r="DQ1167" s="15"/>
      <c r="DR1167" s="15"/>
      <c r="DS1167" s="15"/>
      <c r="DT1167" s="15"/>
      <c r="DU1167" s="15"/>
      <c r="DV1167" s="15"/>
      <c r="DW1167" s="15"/>
      <c r="DX1167" s="15"/>
      <c r="DY1167" s="15"/>
      <c r="DZ1167" s="15"/>
      <c r="EA1167" s="15"/>
      <c r="EB1167" s="15"/>
      <c r="EC1167" s="15"/>
      <c r="ED1167" s="15"/>
      <c r="EE1167" s="15"/>
      <c r="EF1167" s="15"/>
      <c r="EG1167" s="15"/>
      <c r="EH1167" s="15"/>
      <c r="EI1167" s="15"/>
      <c r="EJ1167" s="15"/>
      <c r="EK1167" s="15"/>
      <c r="EL1167" s="15"/>
      <c r="EM1167" s="15"/>
      <c r="EN1167" s="15"/>
      <c r="EO1167" s="15"/>
      <c r="EP1167" s="15"/>
      <c r="EQ1167" s="15"/>
      <c r="ER1167" s="15"/>
      <c r="ES1167" s="15"/>
      <c r="ET1167" s="15"/>
    </row>
    <row r="1168" spans="2:218" ht="26.25" customHeight="1" x14ac:dyDescent="0.2">
      <c r="B1168" s="565"/>
      <c r="C1168" s="565"/>
      <c r="D1168" s="565" t="s">
        <v>26</v>
      </c>
      <c r="E1168" s="565"/>
      <c r="F1168" s="104" t="s">
        <v>93</v>
      </c>
      <c r="G1168" s="197">
        <f>G1166*G1167/100</f>
        <v>0</v>
      </c>
      <c r="H1168" s="19">
        <f t="shared" si="183"/>
        <v>990</v>
      </c>
      <c r="K1168" s="19">
        <f>H1168</f>
        <v>990</v>
      </c>
      <c r="L1168" s="31" t="s">
        <v>5</v>
      </c>
      <c r="M1168" s="19">
        <f>H1166</f>
        <v>988</v>
      </c>
      <c r="N1168" s="31" t="s">
        <v>4</v>
      </c>
      <c r="O1168" s="19">
        <f>H1167</f>
        <v>989</v>
      </c>
      <c r="P1168" s="61" t="s">
        <v>297</v>
      </c>
      <c r="Q1168" s="36"/>
      <c r="R1168" s="36"/>
      <c r="S1168" s="36"/>
      <c r="T1168" s="36"/>
      <c r="U1168" s="87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  <c r="DE1168" s="15"/>
      <c r="DF1168" s="15"/>
      <c r="DG1168" s="15"/>
      <c r="DH1168" s="15"/>
      <c r="DI1168" s="15"/>
      <c r="DJ1168" s="15"/>
      <c r="DK1168" s="15"/>
      <c r="DL1168" s="15"/>
      <c r="DM1168" s="15"/>
      <c r="DN1168" s="15"/>
      <c r="DO1168" s="15"/>
      <c r="DP1168" s="15"/>
      <c r="DQ1168" s="15"/>
      <c r="DR1168" s="15"/>
      <c r="DS1168" s="15"/>
      <c r="DT1168" s="15"/>
      <c r="DU1168" s="15"/>
      <c r="DV1168" s="15"/>
      <c r="DW1168" s="15"/>
      <c r="DX1168" s="15"/>
      <c r="DY1168" s="15"/>
      <c r="DZ1168" s="15"/>
      <c r="EA1168" s="15"/>
      <c r="EB1168" s="15"/>
      <c r="EC1168" s="15"/>
      <c r="ED1168" s="15"/>
      <c r="EE1168" s="15"/>
      <c r="EF1168" s="15"/>
      <c r="EG1168" s="15"/>
      <c r="EH1168" s="15"/>
      <c r="EI1168" s="15"/>
      <c r="EJ1168" s="15"/>
      <c r="EK1168" s="15"/>
      <c r="EL1168" s="15"/>
      <c r="EM1168" s="15"/>
      <c r="EN1168" s="15"/>
      <c r="EO1168" s="15"/>
      <c r="EP1168" s="15"/>
      <c r="EQ1168" s="15"/>
      <c r="ER1168" s="15"/>
      <c r="ES1168" s="15"/>
      <c r="ET1168" s="15"/>
    </row>
    <row r="1169" spans="2:248" ht="26.25" customHeight="1" x14ac:dyDescent="0.2">
      <c r="B1169" s="565" t="s">
        <v>134</v>
      </c>
      <c r="C1169" s="565"/>
      <c r="D1169" s="565" t="s">
        <v>7</v>
      </c>
      <c r="E1169" s="565"/>
      <c r="F1169" s="104" t="s">
        <v>86</v>
      </c>
      <c r="G1169" s="204">
        <f>Coeficientes!F246</f>
        <v>0</v>
      </c>
      <c r="H1169" s="19">
        <f>H1168+1</f>
        <v>991</v>
      </c>
      <c r="L1169" s="36"/>
      <c r="N1169" s="36"/>
      <c r="P1169" s="36"/>
      <c r="Q1169" s="36"/>
      <c r="R1169" s="36"/>
      <c r="S1169" s="36"/>
      <c r="T1169" s="36"/>
      <c r="U1169" s="87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  <c r="DE1169" s="15"/>
      <c r="DF1169" s="15"/>
      <c r="DG1169" s="15"/>
      <c r="DH1169" s="15"/>
      <c r="DI1169" s="15"/>
      <c r="DJ1169" s="15"/>
      <c r="DK1169" s="15"/>
      <c r="DL1169" s="15"/>
      <c r="DM1169" s="15"/>
      <c r="DN1169" s="15"/>
      <c r="DO1169" s="15"/>
      <c r="DP1169" s="15"/>
      <c r="DQ1169" s="15"/>
      <c r="DR1169" s="15"/>
      <c r="DS1169" s="15"/>
      <c r="DT1169" s="15"/>
      <c r="DU1169" s="15"/>
      <c r="DV1169" s="15"/>
      <c r="DW1169" s="15"/>
      <c r="DX1169" s="15"/>
      <c r="DY1169" s="15"/>
      <c r="DZ1169" s="15"/>
      <c r="EA1169" s="15"/>
      <c r="EB1169" s="15"/>
      <c r="EC1169" s="15"/>
      <c r="ED1169" s="15"/>
      <c r="EE1169" s="15"/>
      <c r="EF1169" s="15"/>
      <c r="EG1169" s="15"/>
      <c r="EH1169" s="15"/>
      <c r="EI1169" s="15"/>
      <c r="EJ1169" s="15"/>
      <c r="EK1169" s="15"/>
      <c r="EL1169" s="15"/>
      <c r="EM1169" s="15"/>
      <c r="EN1169" s="15"/>
      <c r="EO1169" s="15"/>
      <c r="EP1169" s="15"/>
      <c r="EQ1169" s="15"/>
      <c r="ER1169" s="15"/>
      <c r="ES1169" s="15"/>
      <c r="ET1169" s="15"/>
    </row>
    <row r="1170" spans="2:248" ht="26.25" customHeight="1" x14ac:dyDescent="0.2">
      <c r="B1170" s="565"/>
      <c r="C1170" s="565"/>
      <c r="D1170" s="565" t="s">
        <v>26</v>
      </c>
      <c r="E1170" s="565"/>
      <c r="F1170" s="104" t="s">
        <v>93</v>
      </c>
      <c r="G1170" s="197">
        <f>G1166*G1169/100</f>
        <v>0</v>
      </c>
      <c r="H1170" s="19">
        <f t="shared" si="183"/>
        <v>992</v>
      </c>
      <c r="K1170" s="19">
        <f>H1170</f>
        <v>992</v>
      </c>
      <c r="L1170" s="31" t="s">
        <v>5</v>
      </c>
      <c r="M1170" s="19">
        <f>H1166</f>
        <v>988</v>
      </c>
      <c r="N1170" s="61" t="s">
        <v>4</v>
      </c>
      <c r="O1170" s="19">
        <f>H1169</f>
        <v>991</v>
      </c>
      <c r="P1170" s="61" t="s">
        <v>297</v>
      </c>
      <c r="Q1170" s="36"/>
      <c r="R1170" s="36"/>
      <c r="S1170" s="36"/>
      <c r="T1170" s="36"/>
      <c r="U1170" s="87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  <c r="DE1170" s="15"/>
      <c r="DF1170" s="15"/>
      <c r="DG1170" s="15"/>
      <c r="DH1170" s="15"/>
      <c r="DI1170" s="15"/>
      <c r="DJ1170" s="15"/>
      <c r="DK1170" s="15"/>
      <c r="DL1170" s="15"/>
      <c r="DM1170" s="15"/>
      <c r="DN1170" s="15"/>
      <c r="DO1170" s="15"/>
      <c r="DP1170" s="15"/>
      <c r="DQ1170" s="15"/>
      <c r="DR1170" s="15"/>
      <c r="DS1170" s="15"/>
      <c r="DT1170" s="15"/>
      <c r="DU1170" s="15"/>
      <c r="DV1170" s="15"/>
      <c r="DW1170" s="15"/>
      <c r="DX1170" s="15"/>
      <c r="DY1170" s="15"/>
      <c r="DZ1170" s="15"/>
      <c r="EA1170" s="15"/>
      <c r="EB1170" s="15"/>
      <c r="EC1170" s="15"/>
      <c r="ED1170" s="15"/>
      <c r="EE1170" s="15"/>
      <c r="EF1170" s="15"/>
      <c r="EG1170" s="15"/>
      <c r="EH1170" s="15"/>
      <c r="EI1170" s="15"/>
      <c r="EJ1170" s="15"/>
      <c r="EK1170" s="15"/>
      <c r="EL1170" s="15"/>
      <c r="EM1170" s="15"/>
      <c r="EN1170" s="15"/>
      <c r="EO1170" s="15"/>
      <c r="EP1170" s="15"/>
      <c r="EQ1170" s="15"/>
      <c r="ER1170" s="15"/>
      <c r="ES1170" s="15"/>
      <c r="ET1170" s="15"/>
    </row>
    <row r="1171" spans="2:248" ht="26.25" customHeight="1" x14ac:dyDescent="0.2">
      <c r="B1171" s="565" t="s">
        <v>135</v>
      </c>
      <c r="C1171" s="565"/>
      <c r="D1171" s="565" t="s">
        <v>434</v>
      </c>
      <c r="E1171" s="565"/>
      <c r="F1171" s="104" t="s">
        <v>86</v>
      </c>
      <c r="G1171" s="204">
        <f>Coeficientes!F247</f>
        <v>0</v>
      </c>
      <c r="H1171" s="19">
        <f t="shared" si="183"/>
        <v>993</v>
      </c>
      <c r="K1171" s="87"/>
      <c r="L1171" s="87"/>
      <c r="M1171" s="87"/>
      <c r="N1171" s="87"/>
      <c r="O1171" s="87"/>
      <c r="P1171" s="87"/>
      <c r="Q1171" s="87"/>
      <c r="R1171" s="36"/>
      <c r="S1171" s="36"/>
      <c r="T1171" s="36"/>
      <c r="U1171" s="87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  <c r="DE1171" s="15"/>
      <c r="DF1171" s="15"/>
      <c r="DG1171" s="15"/>
      <c r="DH1171" s="15"/>
      <c r="DI1171" s="15"/>
      <c r="DJ1171" s="15"/>
      <c r="DK1171" s="15"/>
      <c r="DL1171" s="15"/>
      <c r="DM1171" s="15"/>
      <c r="DN1171" s="15"/>
      <c r="DO1171" s="15"/>
      <c r="DP1171" s="15"/>
      <c r="DQ1171" s="15"/>
      <c r="DR1171" s="15"/>
      <c r="DS1171" s="15"/>
      <c r="DT1171" s="15"/>
      <c r="DU1171" s="15"/>
      <c r="DV1171" s="15"/>
      <c r="DW1171" s="15"/>
      <c r="DX1171" s="15"/>
      <c r="DY1171" s="15"/>
      <c r="DZ1171" s="15"/>
      <c r="EA1171" s="15"/>
      <c r="EB1171" s="15"/>
      <c r="EC1171" s="15"/>
      <c r="ED1171" s="15"/>
      <c r="EE1171" s="15"/>
      <c r="EF1171" s="15"/>
      <c r="EG1171" s="15"/>
      <c r="EH1171" s="15"/>
      <c r="EI1171" s="15"/>
      <c r="EJ1171" s="15"/>
      <c r="EK1171" s="15"/>
      <c r="EL1171" s="15"/>
      <c r="EM1171" s="15"/>
      <c r="EN1171" s="15"/>
      <c r="EO1171" s="15"/>
      <c r="EP1171" s="15"/>
      <c r="EQ1171" s="15"/>
      <c r="ER1171" s="15"/>
      <c r="ES1171" s="15"/>
      <c r="ET1171" s="15"/>
    </row>
    <row r="1172" spans="2:248" ht="26.25" customHeight="1" x14ac:dyDescent="0.2">
      <c r="B1172" s="565"/>
      <c r="C1172" s="565"/>
      <c r="D1172" s="565" t="s">
        <v>26</v>
      </c>
      <c r="E1172" s="565"/>
      <c r="F1172" s="104" t="s">
        <v>93</v>
      </c>
      <c r="G1172" s="197">
        <f>G1171*G50/100</f>
        <v>0</v>
      </c>
      <c r="H1172" s="19">
        <f t="shared" si="183"/>
        <v>994</v>
      </c>
      <c r="K1172" s="19">
        <f>H1172</f>
        <v>994</v>
      </c>
      <c r="L1172" s="31" t="s">
        <v>5</v>
      </c>
      <c r="M1172" s="19">
        <f>H46</f>
        <v>16</v>
      </c>
      <c r="N1172" s="61" t="s">
        <v>4</v>
      </c>
      <c r="O1172" s="19">
        <f>H1171</f>
        <v>993</v>
      </c>
      <c r="P1172" s="61" t="s">
        <v>297</v>
      </c>
      <c r="Q1172" s="87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6"/>
      <c r="AG1172" s="36"/>
      <c r="AH1172" s="36"/>
      <c r="AI1172" s="36"/>
      <c r="AJ1172" s="36"/>
      <c r="AK1172" s="30"/>
      <c r="AL1172" s="82"/>
      <c r="AM1172" s="82"/>
      <c r="AN1172" s="82"/>
      <c r="AO1172" s="82"/>
      <c r="AP1172" s="82"/>
      <c r="AQ1172" s="82"/>
      <c r="AR1172" s="82"/>
      <c r="AS1172" s="82"/>
      <c r="AT1172" s="82"/>
      <c r="AU1172" s="82"/>
      <c r="AV1172" s="82"/>
      <c r="AW1172" s="82"/>
      <c r="AX1172" s="82"/>
      <c r="AY1172" s="82"/>
      <c r="AZ1172" s="82"/>
      <c r="BA1172" s="82"/>
      <c r="BB1172" s="82"/>
      <c r="BC1172" s="82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  <c r="DX1172" s="15"/>
      <c r="DY1172" s="15"/>
      <c r="DZ1172" s="15"/>
      <c r="EA1172" s="15"/>
      <c r="EB1172" s="15"/>
      <c r="EC1172" s="15"/>
      <c r="ED1172" s="15"/>
      <c r="EE1172" s="15"/>
      <c r="EF1172" s="15"/>
      <c r="EG1172" s="15"/>
      <c r="EH1172" s="15"/>
      <c r="EI1172" s="15"/>
      <c r="EJ1172" s="15"/>
      <c r="EK1172" s="15"/>
      <c r="EL1172" s="15"/>
      <c r="EM1172" s="15"/>
      <c r="EN1172" s="15"/>
      <c r="EO1172" s="15"/>
      <c r="EP1172" s="15"/>
      <c r="EQ1172" s="15"/>
      <c r="ER1172" s="15"/>
      <c r="ES1172" s="15"/>
      <c r="ET1172" s="15"/>
    </row>
    <row r="1173" spans="2:248" ht="26.25" customHeight="1" x14ac:dyDescent="0.2">
      <c r="B1173" s="565" t="s">
        <v>136</v>
      </c>
      <c r="C1173" s="565"/>
      <c r="D1173" s="565" t="s">
        <v>436</v>
      </c>
      <c r="E1173" s="565"/>
      <c r="F1173" s="104" t="s">
        <v>86</v>
      </c>
      <c r="G1173" s="204">
        <f>Coeficientes!F248</f>
        <v>0</v>
      </c>
      <c r="H1173" s="19">
        <f t="shared" si="183"/>
        <v>995</v>
      </c>
      <c r="K1173" s="87"/>
      <c r="L1173" s="87"/>
      <c r="M1173" s="87"/>
      <c r="N1173" s="87"/>
      <c r="O1173" s="87"/>
      <c r="P1173" s="87"/>
      <c r="Q1173" s="87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6"/>
      <c r="AG1173" s="36"/>
      <c r="AH1173" s="36"/>
      <c r="AI1173" s="36"/>
      <c r="AJ1173" s="36"/>
      <c r="AK1173" s="30"/>
      <c r="AL1173" s="82"/>
      <c r="AM1173" s="82"/>
      <c r="AN1173" s="82"/>
      <c r="AO1173" s="82"/>
      <c r="AP1173" s="82"/>
      <c r="AQ1173" s="82"/>
      <c r="AR1173" s="82"/>
      <c r="AS1173" s="82"/>
      <c r="AT1173" s="82"/>
      <c r="AU1173" s="82"/>
      <c r="AV1173" s="82"/>
      <c r="AW1173" s="82"/>
      <c r="AX1173" s="82"/>
      <c r="AY1173" s="82"/>
      <c r="AZ1173" s="82"/>
      <c r="BA1173" s="82"/>
      <c r="BB1173" s="82"/>
      <c r="BC1173" s="82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  <c r="DX1173" s="15"/>
      <c r="DY1173" s="15"/>
      <c r="DZ1173" s="15"/>
      <c r="EA1173" s="15"/>
      <c r="EB1173" s="15"/>
      <c r="EC1173" s="15"/>
      <c r="ED1173" s="15"/>
      <c r="EE1173" s="15"/>
      <c r="EF1173" s="15"/>
      <c r="EG1173" s="15"/>
      <c r="EH1173" s="15"/>
      <c r="EI1173" s="15"/>
      <c r="EJ1173" s="15"/>
      <c r="EK1173" s="15"/>
      <c r="EL1173" s="15"/>
      <c r="EM1173" s="15"/>
      <c r="EN1173" s="15"/>
      <c r="EO1173" s="15"/>
      <c r="EP1173" s="15"/>
      <c r="EQ1173" s="15"/>
      <c r="ER1173" s="15"/>
      <c r="ES1173" s="15"/>
      <c r="ET1173" s="15"/>
    </row>
    <row r="1174" spans="2:248" ht="26.25" customHeight="1" x14ac:dyDescent="0.2">
      <c r="B1174" s="565"/>
      <c r="C1174" s="565"/>
      <c r="D1174" s="565" t="s">
        <v>26</v>
      </c>
      <c r="E1174" s="565"/>
      <c r="F1174" s="104" t="s">
        <v>93</v>
      </c>
      <c r="G1174" s="197">
        <f>G1173*G50/100</f>
        <v>0</v>
      </c>
      <c r="H1174" s="19">
        <f t="shared" si="183"/>
        <v>996</v>
      </c>
      <c r="K1174" s="19">
        <f>H1174</f>
        <v>996</v>
      </c>
      <c r="L1174" s="31" t="s">
        <v>5</v>
      </c>
      <c r="M1174" s="19">
        <f>H46</f>
        <v>16</v>
      </c>
      <c r="N1174" s="61" t="s">
        <v>4</v>
      </c>
      <c r="O1174" s="19">
        <f>H1173</f>
        <v>995</v>
      </c>
      <c r="P1174" s="61" t="s">
        <v>297</v>
      </c>
      <c r="Q1174" s="36"/>
      <c r="R1174" s="30"/>
      <c r="S1174" s="30"/>
      <c r="T1174" s="30"/>
      <c r="U1174" s="30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6"/>
      <c r="AG1174" s="36"/>
      <c r="AH1174" s="36"/>
      <c r="AI1174" s="36"/>
      <c r="AJ1174" s="36"/>
      <c r="AK1174" s="32"/>
      <c r="AL1174" s="96"/>
      <c r="AM1174" s="96"/>
      <c r="AN1174" s="96"/>
      <c r="AO1174" s="96"/>
      <c r="AP1174" s="96"/>
      <c r="AQ1174" s="96"/>
      <c r="AR1174" s="96"/>
      <c r="AS1174" s="96"/>
      <c r="AT1174" s="96"/>
      <c r="AU1174" s="96"/>
      <c r="AV1174" s="96"/>
      <c r="AW1174" s="96"/>
      <c r="AX1174" s="96"/>
      <c r="AY1174" s="96"/>
      <c r="AZ1174" s="96"/>
      <c r="BA1174" s="96"/>
      <c r="BB1174" s="96"/>
      <c r="BC1174" s="96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  <c r="DX1174" s="15"/>
      <c r="DY1174" s="15"/>
      <c r="DZ1174" s="15"/>
      <c r="EA1174" s="15"/>
      <c r="EB1174" s="15"/>
      <c r="EC1174" s="15"/>
      <c r="ED1174" s="15"/>
      <c r="EE1174" s="15"/>
      <c r="EF1174" s="15"/>
      <c r="EG1174" s="15"/>
      <c r="EH1174" s="15"/>
      <c r="EI1174" s="15"/>
      <c r="EJ1174" s="15"/>
      <c r="EK1174" s="15"/>
      <c r="EL1174" s="15"/>
      <c r="EM1174" s="15"/>
      <c r="EN1174" s="15"/>
      <c r="EO1174" s="15"/>
      <c r="EP1174" s="15"/>
      <c r="EQ1174" s="15"/>
      <c r="ER1174" s="15"/>
      <c r="ES1174" s="15"/>
      <c r="ET1174" s="15"/>
    </row>
    <row r="1175" spans="2:248" ht="26.25" customHeight="1" x14ac:dyDescent="0.2">
      <c r="B1175" s="565" t="s">
        <v>384</v>
      </c>
      <c r="C1175" s="565"/>
      <c r="D1175" s="565"/>
      <c r="E1175" s="565"/>
      <c r="F1175" s="104" t="s">
        <v>93</v>
      </c>
      <c r="G1175" s="197">
        <f>G1166+G1168+G1170+G1172+G1174</f>
        <v>0</v>
      </c>
      <c r="H1175" s="19">
        <f t="shared" si="183"/>
        <v>997</v>
      </c>
      <c r="K1175" s="19">
        <f>H1175</f>
        <v>997</v>
      </c>
      <c r="L1175" s="31" t="s">
        <v>5</v>
      </c>
      <c r="M1175" s="19">
        <f>H1166</f>
        <v>988</v>
      </c>
      <c r="N1175" s="31" t="s">
        <v>3</v>
      </c>
      <c r="O1175" s="19">
        <f>H1168</f>
        <v>990</v>
      </c>
      <c r="P1175" s="31" t="s">
        <v>3</v>
      </c>
      <c r="Q1175" s="19">
        <f>H1170</f>
        <v>992</v>
      </c>
      <c r="R1175" s="31" t="s">
        <v>3</v>
      </c>
      <c r="S1175" s="19">
        <f>H1172</f>
        <v>994</v>
      </c>
      <c r="T1175" s="31" t="s">
        <v>3</v>
      </c>
      <c r="U1175" s="19">
        <f>H1174</f>
        <v>996</v>
      </c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6"/>
      <c r="AG1175" s="36"/>
      <c r="AH1175" s="36"/>
      <c r="AI1175" s="36"/>
      <c r="AJ1175" s="36"/>
      <c r="AK1175" s="32"/>
      <c r="AL1175" s="96"/>
      <c r="AM1175" s="96"/>
      <c r="AN1175" s="96"/>
      <c r="AO1175" s="96"/>
      <c r="AP1175" s="96"/>
      <c r="AQ1175" s="96"/>
      <c r="AR1175" s="96"/>
      <c r="AS1175" s="96"/>
      <c r="AT1175" s="96"/>
      <c r="AU1175" s="96"/>
      <c r="AV1175" s="96"/>
      <c r="AW1175" s="96"/>
      <c r="AX1175" s="96"/>
      <c r="AY1175" s="96"/>
      <c r="AZ1175" s="96"/>
      <c r="BA1175" s="96"/>
      <c r="BB1175" s="96"/>
      <c r="BC1175" s="96"/>
    </row>
    <row r="1176" spans="2:248" ht="26.25" customHeight="1" x14ac:dyDescent="0.2">
      <c r="B1176" s="36"/>
      <c r="C1176" s="36"/>
      <c r="D1176" s="32"/>
      <c r="E1176" s="32"/>
      <c r="F1176" s="32"/>
      <c r="G1176" s="36"/>
      <c r="H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BO1176" s="36"/>
      <c r="BP1176" s="36"/>
      <c r="BQ1176" s="36"/>
      <c r="BR1176" s="36"/>
      <c r="BS1176" s="36"/>
      <c r="BT1176" s="36"/>
      <c r="BU1176" s="36"/>
      <c r="BV1176" s="36"/>
      <c r="BW1176" s="36"/>
      <c r="BX1176" s="36"/>
      <c r="BY1176" s="36"/>
      <c r="BZ1176" s="36"/>
      <c r="CA1176" s="36"/>
      <c r="CB1176" s="36"/>
      <c r="CC1176" s="36"/>
      <c r="CD1176" s="36"/>
      <c r="CE1176" s="36"/>
      <c r="CF1176" s="36"/>
      <c r="CG1176" s="36"/>
      <c r="CH1176" s="36"/>
      <c r="CI1176" s="36"/>
      <c r="CJ1176" s="36"/>
      <c r="CK1176" s="36"/>
      <c r="CL1176" s="36"/>
      <c r="CM1176" s="36"/>
      <c r="CN1176" s="36"/>
      <c r="CO1176" s="36"/>
      <c r="CP1176" s="36"/>
      <c r="CQ1176" s="36"/>
      <c r="CR1176" s="36"/>
      <c r="CS1176" s="36"/>
      <c r="CT1176" s="36"/>
      <c r="CU1176" s="36"/>
      <c r="CV1176" s="36"/>
      <c r="CW1176" s="36"/>
      <c r="CX1176" s="36"/>
      <c r="CY1176" s="36"/>
      <c r="CZ1176" s="36"/>
      <c r="DA1176" s="36"/>
      <c r="DB1176" s="36"/>
      <c r="DC1176" s="36"/>
      <c r="DD1176" s="36"/>
      <c r="DE1176" s="36"/>
      <c r="DF1176" s="36"/>
      <c r="DG1176" s="36"/>
      <c r="DH1176" s="36"/>
      <c r="DI1176" s="36"/>
      <c r="DJ1176" s="36"/>
      <c r="DK1176" s="36"/>
      <c r="DL1176" s="36"/>
      <c r="DM1176" s="36"/>
      <c r="DN1176" s="36"/>
      <c r="DO1176" s="36"/>
      <c r="DP1176" s="36"/>
      <c r="DQ1176" s="36"/>
      <c r="DR1176" s="36"/>
      <c r="DS1176" s="36"/>
      <c r="DT1176" s="36"/>
      <c r="DU1176" s="36"/>
      <c r="DV1176" s="36"/>
      <c r="DW1176" s="36"/>
      <c r="DX1176" s="36"/>
      <c r="DY1176" s="36"/>
      <c r="DZ1176" s="36"/>
      <c r="EA1176" s="36"/>
      <c r="EB1176" s="36"/>
      <c r="EC1176" s="36"/>
      <c r="ED1176" s="36"/>
      <c r="EE1176" s="36"/>
      <c r="EF1176" s="36"/>
      <c r="EG1176" s="36"/>
      <c r="EH1176" s="36"/>
      <c r="EI1176" s="36"/>
      <c r="EJ1176" s="36"/>
      <c r="EK1176" s="36"/>
      <c r="EL1176" s="36"/>
      <c r="EM1176" s="36"/>
      <c r="EN1176" s="36"/>
      <c r="EO1176" s="36"/>
      <c r="EP1176" s="36"/>
      <c r="EQ1176" s="36"/>
      <c r="ER1176" s="36"/>
      <c r="ES1176" s="36"/>
      <c r="ET1176" s="36"/>
      <c r="EU1176" s="36"/>
      <c r="EV1176" s="36"/>
      <c r="EW1176" s="36"/>
      <c r="EX1176" s="36"/>
      <c r="EY1176" s="36"/>
      <c r="EZ1176" s="36"/>
      <c r="FA1176" s="36"/>
      <c r="FB1176" s="36"/>
      <c r="FC1176" s="36"/>
      <c r="FD1176" s="36"/>
      <c r="FE1176" s="36"/>
      <c r="FF1176" s="36"/>
      <c r="FG1176" s="36"/>
      <c r="FH1176" s="36"/>
      <c r="FI1176" s="36"/>
      <c r="FJ1176" s="36"/>
      <c r="FK1176" s="36"/>
      <c r="FL1176" s="36"/>
      <c r="FM1176" s="36"/>
      <c r="FN1176" s="36"/>
      <c r="FO1176" s="36"/>
      <c r="FP1176" s="36"/>
      <c r="FQ1176" s="36"/>
      <c r="FR1176" s="36"/>
      <c r="FS1176" s="36"/>
      <c r="FT1176" s="36"/>
      <c r="FU1176" s="36"/>
      <c r="FV1176" s="36"/>
      <c r="FW1176" s="36"/>
      <c r="FX1176" s="36"/>
      <c r="FY1176" s="36"/>
      <c r="FZ1176" s="36"/>
      <c r="GA1176" s="36"/>
      <c r="GB1176" s="36"/>
      <c r="GC1176" s="36"/>
      <c r="GD1176" s="36"/>
      <c r="GE1176" s="36"/>
      <c r="GF1176" s="36"/>
      <c r="GG1176" s="36"/>
      <c r="GH1176" s="36"/>
      <c r="GI1176" s="36"/>
      <c r="GJ1176" s="36"/>
      <c r="GK1176" s="36"/>
      <c r="GL1176" s="36"/>
      <c r="GM1176" s="36"/>
      <c r="GN1176" s="36"/>
      <c r="GO1176" s="36"/>
      <c r="GP1176" s="36"/>
      <c r="GQ1176" s="36"/>
      <c r="GR1176" s="36"/>
      <c r="GS1176" s="36"/>
      <c r="GT1176" s="36"/>
      <c r="GU1176" s="36"/>
      <c r="GV1176" s="36"/>
      <c r="GW1176" s="36"/>
      <c r="GX1176" s="36"/>
      <c r="GY1176" s="36"/>
      <c r="GZ1176" s="36"/>
      <c r="HA1176" s="36"/>
      <c r="HB1176" s="36"/>
      <c r="HC1176" s="36"/>
      <c r="HD1176" s="36"/>
      <c r="HE1176" s="36"/>
      <c r="HF1176" s="36"/>
      <c r="HG1176" s="36"/>
      <c r="HH1176" s="36"/>
      <c r="HI1176" s="36"/>
      <c r="HJ1176" s="36"/>
      <c r="HK1176" s="36"/>
      <c r="HL1176" s="36"/>
      <c r="HM1176" s="36"/>
      <c r="HN1176" s="36"/>
      <c r="HO1176" s="36"/>
      <c r="HP1176" s="36"/>
      <c r="HQ1176" s="36"/>
      <c r="HR1176" s="36"/>
      <c r="HS1176" s="36"/>
      <c r="HT1176" s="36"/>
      <c r="HU1176" s="36"/>
      <c r="HV1176" s="36"/>
      <c r="HW1176" s="36"/>
      <c r="HX1176" s="36"/>
      <c r="HY1176" s="36"/>
      <c r="HZ1176" s="36"/>
      <c r="IA1176" s="36"/>
      <c r="IB1176" s="36"/>
      <c r="IC1176" s="36"/>
      <c r="ID1176" s="36"/>
      <c r="IE1176" s="36"/>
      <c r="IF1176" s="36"/>
      <c r="IG1176" s="36"/>
      <c r="IH1176" s="36"/>
      <c r="II1176" s="36"/>
      <c r="IJ1176" s="36"/>
      <c r="IK1176" s="36"/>
      <c r="IL1176" s="36"/>
      <c r="IM1176" s="36"/>
      <c r="IN1176" s="36"/>
    </row>
    <row r="1177" spans="2:248" ht="26.25" customHeight="1" x14ac:dyDescent="0.2">
      <c r="B1177" s="36"/>
      <c r="C1177" s="36"/>
      <c r="D1177" s="32"/>
      <c r="E1177" s="32"/>
      <c r="F1177" s="32"/>
      <c r="G1177" s="36"/>
      <c r="H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BO1177" s="36"/>
      <c r="BP1177" s="36"/>
      <c r="BQ1177" s="36"/>
      <c r="BR1177" s="36"/>
      <c r="BS1177" s="36"/>
      <c r="BT1177" s="36"/>
      <c r="BU1177" s="36"/>
      <c r="BV1177" s="36"/>
      <c r="BW1177" s="36"/>
      <c r="BX1177" s="36"/>
      <c r="BY1177" s="36"/>
      <c r="BZ1177" s="36"/>
      <c r="CA1177" s="36"/>
      <c r="CB1177" s="36"/>
      <c r="CC1177" s="36"/>
      <c r="CD1177" s="36"/>
      <c r="CE1177" s="36"/>
      <c r="CF1177" s="36"/>
      <c r="CG1177" s="36"/>
      <c r="CH1177" s="36"/>
      <c r="CI1177" s="36"/>
      <c r="CJ1177" s="36"/>
      <c r="CK1177" s="36"/>
      <c r="CL1177" s="36"/>
      <c r="CM1177" s="36"/>
      <c r="CN1177" s="36"/>
      <c r="CO1177" s="36"/>
      <c r="CP1177" s="36"/>
      <c r="CQ1177" s="36"/>
      <c r="CR1177" s="36"/>
      <c r="CS1177" s="36"/>
      <c r="CT1177" s="36"/>
      <c r="CU1177" s="36"/>
      <c r="CV1177" s="36"/>
      <c r="CW1177" s="36"/>
      <c r="CX1177" s="36"/>
      <c r="CY1177" s="36"/>
      <c r="CZ1177" s="36"/>
      <c r="DA1177" s="36"/>
      <c r="DB1177" s="36"/>
      <c r="DC1177" s="36"/>
      <c r="DD1177" s="36"/>
      <c r="DE1177" s="36"/>
      <c r="DF1177" s="36"/>
      <c r="DG1177" s="36"/>
      <c r="DH1177" s="36"/>
      <c r="DI1177" s="36"/>
      <c r="DJ1177" s="36"/>
      <c r="DK1177" s="36"/>
      <c r="DL1177" s="36"/>
      <c r="DM1177" s="36"/>
      <c r="DN1177" s="36"/>
      <c r="DO1177" s="36"/>
      <c r="DP1177" s="36"/>
      <c r="DQ1177" s="36"/>
      <c r="DR1177" s="36"/>
      <c r="DS1177" s="36"/>
      <c r="DT1177" s="36"/>
      <c r="DU1177" s="36"/>
      <c r="DV1177" s="36"/>
      <c r="DW1177" s="36"/>
      <c r="DX1177" s="36"/>
      <c r="DY1177" s="36"/>
      <c r="DZ1177" s="36"/>
      <c r="EA1177" s="36"/>
      <c r="EB1177" s="36"/>
      <c r="EC1177" s="36"/>
      <c r="ED1177" s="36"/>
      <c r="EE1177" s="36"/>
      <c r="EF1177" s="36"/>
      <c r="EG1177" s="36"/>
      <c r="EH1177" s="36"/>
      <c r="EI1177" s="36"/>
      <c r="EJ1177" s="36"/>
      <c r="EK1177" s="36"/>
      <c r="EL1177" s="36"/>
      <c r="EM1177" s="36"/>
      <c r="EN1177" s="36"/>
      <c r="EO1177" s="36"/>
      <c r="EP1177" s="36"/>
      <c r="EQ1177" s="36"/>
      <c r="ER1177" s="36"/>
      <c r="ES1177" s="36"/>
      <c r="ET1177" s="36"/>
      <c r="EU1177" s="36"/>
      <c r="EV1177" s="36"/>
      <c r="EW1177" s="36"/>
      <c r="EX1177" s="36"/>
      <c r="EY1177" s="36"/>
      <c r="EZ1177" s="36"/>
      <c r="FA1177" s="36"/>
      <c r="FB1177" s="36"/>
      <c r="FC1177" s="36"/>
      <c r="FD1177" s="36"/>
      <c r="FE1177" s="36"/>
      <c r="FF1177" s="36"/>
      <c r="FG1177" s="36"/>
      <c r="FH1177" s="36"/>
      <c r="FI1177" s="36"/>
      <c r="FJ1177" s="36"/>
      <c r="FK1177" s="36"/>
      <c r="FL1177" s="36"/>
      <c r="FM1177" s="36"/>
      <c r="FN1177" s="36"/>
      <c r="FO1177" s="36"/>
      <c r="FP1177" s="36"/>
      <c r="FQ1177" s="36"/>
      <c r="FR1177" s="36"/>
      <c r="FS1177" s="36"/>
      <c r="FT1177" s="36"/>
      <c r="FU1177" s="36"/>
      <c r="FV1177" s="36"/>
      <c r="FW1177" s="36"/>
      <c r="FX1177" s="36"/>
      <c r="FY1177" s="36"/>
      <c r="FZ1177" s="36"/>
      <c r="GA1177" s="36"/>
      <c r="GB1177" s="36"/>
      <c r="GC1177" s="36"/>
      <c r="GD1177" s="36"/>
      <c r="GE1177" s="36"/>
      <c r="GF1177" s="36"/>
      <c r="GG1177" s="36"/>
      <c r="GH1177" s="36"/>
      <c r="GI1177" s="36"/>
      <c r="GJ1177" s="36"/>
      <c r="GK1177" s="36"/>
      <c r="GL1177" s="36"/>
      <c r="GM1177" s="36"/>
      <c r="GN1177" s="36"/>
      <c r="GO1177" s="36"/>
      <c r="GP1177" s="36"/>
      <c r="GQ1177" s="36"/>
      <c r="GR1177" s="36"/>
      <c r="GS1177" s="36"/>
      <c r="GT1177" s="36"/>
      <c r="GU1177" s="36"/>
      <c r="GV1177" s="36"/>
      <c r="GW1177" s="36"/>
      <c r="GX1177" s="36"/>
      <c r="GY1177" s="36"/>
      <c r="GZ1177" s="36"/>
      <c r="HA1177" s="36"/>
      <c r="HB1177" s="36"/>
      <c r="HC1177" s="36"/>
      <c r="HD1177" s="36"/>
      <c r="HE1177" s="36"/>
      <c r="HF1177" s="36"/>
      <c r="HG1177" s="36"/>
      <c r="HH1177" s="36"/>
      <c r="HI1177" s="36"/>
      <c r="HJ1177" s="36"/>
      <c r="HK1177" s="36"/>
      <c r="HL1177" s="36"/>
      <c r="HM1177" s="36"/>
      <c r="HN1177" s="36"/>
      <c r="HO1177" s="36"/>
      <c r="HP1177" s="36"/>
      <c r="HQ1177" s="36"/>
      <c r="HR1177" s="36"/>
      <c r="HS1177" s="36"/>
      <c r="HT1177" s="36"/>
      <c r="HU1177" s="36"/>
      <c r="HV1177" s="36"/>
      <c r="HW1177" s="36"/>
      <c r="HX1177" s="36"/>
      <c r="HY1177" s="36"/>
      <c r="HZ1177" s="36"/>
      <c r="IA1177" s="36"/>
      <c r="IB1177" s="36"/>
      <c r="IC1177" s="36"/>
      <c r="ID1177" s="36"/>
      <c r="IE1177" s="36"/>
      <c r="IF1177" s="36"/>
      <c r="IG1177" s="36"/>
      <c r="IH1177" s="36"/>
      <c r="II1177" s="36"/>
      <c r="IJ1177" s="36"/>
      <c r="IK1177" s="36"/>
      <c r="IL1177" s="36"/>
      <c r="IM1177" s="36"/>
      <c r="IN1177" s="36"/>
    </row>
    <row r="1178" spans="2:248" ht="26.25" customHeight="1" x14ac:dyDescent="0.2">
      <c r="B1178" s="78" t="s">
        <v>310</v>
      </c>
      <c r="C1178" s="36"/>
      <c r="D1178" s="32"/>
      <c r="E1178" s="32"/>
      <c r="F1178" s="32"/>
      <c r="G1178" s="36"/>
      <c r="H1178" s="85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BO1178" s="36"/>
      <c r="BP1178" s="36"/>
      <c r="BQ1178" s="36"/>
      <c r="BR1178" s="36"/>
      <c r="BS1178" s="36"/>
      <c r="BT1178" s="36"/>
      <c r="BU1178" s="36"/>
      <c r="BV1178" s="36"/>
      <c r="BW1178" s="36"/>
      <c r="BX1178" s="36"/>
      <c r="BY1178" s="36"/>
      <c r="BZ1178" s="36"/>
      <c r="CA1178" s="36"/>
      <c r="CB1178" s="36"/>
      <c r="CC1178" s="36"/>
      <c r="CD1178" s="36"/>
      <c r="CE1178" s="36"/>
      <c r="CF1178" s="36"/>
      <c r="CG1178" s="36"/>
      <c r="CH1178" s="36"/>
      <c r="CI1178" s="36"/>
      <c r="CJ1178" s="36"/>
      <c r="CK1178" s="36"/>
      <c r="CL1178" s="36"/>
      <c r="CM1178" s="36"/>
      <c r="CN1178" s="36"/>
      <c r="CO1178" s="36"/>
      <c r="CP1178" s="36"/>
      <c r="CQ1178" s="36"/>
      <c r="CR1178" s="36"/>
      <c r="CS1178" s="36"/>
      <c r="CT1178" s="36"/>
      <c r="CU1178" s="36"/>
      <c r="CV1178" s="36"/>
      <c r="CW1178" s="36"/>
      <c r="CX1178" s="36"/>
      <c r="CY1178" s="36"/>
      <c r="CZ1178" s="36"/>
      <c r="DA1178" s="36"/>
      <c r="DB1178" s="36"/>
      <c r="DC1178" s="36"/>
      <c r="DD1178" s="36"/>
      <c r="DE1178" s="36"/>
      <c r="DF1178" s="36"/>
      <c r="DG1178" s="36"/>
      <c r="DH1178" s="36"/>
      <c r="DI1178" s="36"/>
      <c r="DJ1178" s="36"/>
      <c r="DK1178" s="36"/>
      <c r="DL1178" s="36"/>
      <c r="DM1178" s="36"/>
      <c r="DN1178" s="36"/>
      <c r="DO1178" s="36"/>
      <c r="DP1178" s="36"/>
      <c r="DQ1178" s="36"/>
      <c r="DR1178" s="36"/>
      <c r="DS1178" s="36"/>
      <c r="DT1178" s="36"/>
      <c r="DU1178" s="36"/>
      <c r="DV1178" s="36"/>
      <c r="DW1178" s="36"/>
      <c r="DX1178" s="36"/>
      <c r="DY1178" s="36"/>
      <c r="DZ1178" s="36"/>
      <c r="EA1178" s="36"/>
      <c r="EB1178" s="36"/>
      <c r="EC1178" s="36"/>
      <c r="ED1178" s="36"/>
      <c r="EE1178" s="36"/>
      <c r="EF1178" s="36"/>
      <c r="EG1178" s="36"/>
      <c r="EH1178" s="36"/>
      <c r="EI1178" s="36"/>
      <c r="EJ1178" s="36"/>
      <c r="EK1178" s="36"/>
      <c r="EL1178" s="36"/>
      <c r="EM1178" s="36"/>
      <c r="EN1178" s="36"/>
      <c r="EO1178" s="36"/>
      <c r="EP1178" s="36"/>
      <c r="EQ1178" s="36"/>
      <c r="ER1178" s="36"/>
      <c r="ES1178" s="36"/>
      <c r="ET1178" s="36"/>
      <c r="EU1178" s="36"/>
      <c r="EV1178" s="36"/>
      <c r="EW1178" s="36"/>
      <c r="EX1178" s="36"/>
      <c r="EY1178" s="36"/>
      <c r="EZ1178" s="36"/>
      <c r="FA1178" s="36"/>
      <c r="FB1178" s="36"/>
      <c r="FC1178" s="36"/>
      <c r="FD1178" s="36"/>
      <c r="FE1178" s="36"/>
      <c r="FF1178" s="36"/>
      <c r="FG1178" s="36"/>
      <c r="FH1178" s="36"/>
      <c r="FI1178" s="36"/>
      <c r="FJ1178" s="36"/>
      <c r="FK1178" s="36"/>
      <c r="FL1178" s="36"/>
      <c r="FM1178" s="36"/>
      <c r="FN1178" s="36"/>
      <c r="FO1178" s="36"/>
      <c r="FP1178" s="36"/>
      <c r="FQ1178" s="36"/>
      <c r="FR1178" s="36"/>
      <c r="FS1178" s="36"/>
      <c r="FT1178" s="36"/>
      <c r="FU1178" s="36"/>
      <c r="FV1178" s="36"/>
      <c r="FW1178" s="36"/>
      <c r="FX1178" s="36"/>
      <c r="FY1178" s="36"/>
      <c r="FZ1178" s="36"/>
      <c r="GA1178" s="36"/>
      <c r="GB1178" s="36"/>
      <c r="GC1178" s="36"/>
      <c r="GD1178" s="36"/>
      <c r="GE1178" s="36"/>
      <c r="GF1178" s="36"/>
      <c r="GG1178" s="36"/>
      <c r="GH1178" s="36"/>
      <c r="GI1178" s="36"/>
      <c r="GJ1178" s="36"/>
      <c r="GK1178" s="36"/>
      <c r="GL1178" s="36"/>
      <c r="GM1178" s="36"/>
      <c r="GN1178" s="36"/>
      <c r="GO1178" s="36"/>
      <c r="GP1178" s="36"/>
      <c r="GQ1178" s="36"/>
      <c r="GR1178" s="36"/>
      <c r="GS1178" s="36"/>
      <c r="GT1178" s="36"/>
      <c r="GU1178" s="36"/>
      <c r="GV1178" s="36"/>
      <c r="GW1178" s="36"/>
      <c r="GX1178" s="36"/>
      <c r="GY1178" s="36"/>
      <c r="GZ1178" s="36"/>
      <c r="HA1178" s="36"/>
      <c r="HB1178" s="36"/>
      <c r="HC1178" s="36"/>
      <c r="HD1178" s="36"/>
      <c r="HE1178" s="36"/>
      <c r="HF1178" s="36"/>
      <c r="HG1178" s="36"/>
      <c r="HH1178" s="36"/>
      <c r="HI1178" s="36"/>
      <c r="HJ1178" s="36"/>
      <c r="HK1178" s="36"/>
      <c r="HL1178" s="36"/>
      <c r="HM1178" s="36"/>
      <c r="HN1178" s="36"/>
      <c r="HO1178" s="36"/>
      <c r="HP1178" s="36"/>
      <c r="HQ1178" s="36"/>
      <c r="HR1178" s="36"/>
      <c r="HS1178" s="36"/>
      <c r="HT1178" s="36"/>
      <c r="HU1178" s="36"/>
      <c r="HV1178" s="36"/>
      <c r="HW1178" s="36"/>
      <c r="HX1178" s="36"/>
      <c r="HY1178" s="36"/>
      <c r="HZ1178" s="36"/>
      <c r="IA1178" s="36"/>
      <c r="IB1178" s="36"/>
      <c r="IC1178" s="36"/>
      <c r="ID1178" s="36"/>
      <c r="IE1178" s="36"/>
      <c r="IF1178" s="36"/>
      <c r="IG1178" s="36"/>
      <c r="IH1178" s="36"/>
      <c r="II1178" s="36"/>
      <c r="IJ1178" s="36"/>
      <c r="IK1178" s="36"/>
      <c r="IL1178" s="36"/>
      <c r="IM1178" s="36"/>
      <c r="IN1178" s="36"/>
    </row>
    <row r="1179" spans="2:248" ht="26.25" customHeight="1" x14ac:dyDescent="0.2">
      <c r="B1179" s="87"/>
      <c r="C1179" s="87"/>
      <c r="D1179" s="87"/>
      <c r="E1179" s="87"/>
      <c r="F1179" s="87"/>
      <c r="G1179" s="87"/>
      <c r="H1179" s="87"/>
      <c r="K1179" s="87"/>
      <c r="L1179" s="87"/>
      <c r="M1179" s="87"/>
      <c r="N1179" s="87"/>
      <c r="O1179" s="87"/>
      <c r="P1179" s="87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</row>
    <row r="1180" spans="2:248" ht="26.25" customHeight="1" x14ac:dyDescent="0.2">
      <c r="B1180" s="565" t="s">
        <v>323</v>
      </c>
      <c r="C1180" s="565" t="s">
        <v>322</v>
      </c>
      <c r="D1180" s="565"/>
      <c r="E1180" s="565"/>
      <c r="F1180" s="104" t="s">
        <v>314</v>
      </c>
      <c r="G1180" s="204">
        <f>Coeficientes!F250</f>
        <v>0.216</v>
      </c>
      <c r="H1180" s="19">
        <f>H1175+1</f>
        <v>998</v>
      </c>
      <c r="I1180" s="15"/>
      <c r="J1180" s="163"/>
      <c r="K1180" s="172"/>
      <c r="L1180" s="31"/>
      <c r="M1180" s="172"/>
      <c r="N1180" s="31"/>
      <c r="O1180" s="172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</row>
    <row r="1181" spans="2:248" ht="26.25" customHeight="1" x14ac:dyDescent="0.2">
      <c r="B1181" s="565"/>
      <c r="C1181" s="565" t="s">
        <v>321</v>
      </c>
      <c r="D1181" s="565"/>
      <c r="E1181" s="565"/>
      <c r="F1181" s="104" t="s">
        <v>93</v>
      </c>
      <c r="G1181" s="197">
        <f>G1180*G50/100</f>
        <v>0</v>
      </c>
      <c r="H1181" s="19">
        <f>H1180+1</f>
        <v>999</v>
      </c>
      <c r="I1181" s="163"/>
      <c r="K1181" s="19">
        <f>H1181</f>
        <v>999</v>
      </c>
      <c r="L1181" s="31" t="s">
        <v>5</v>
      </c>
      <c r="M1181" s="19">
        <f>H1180</f>
        <v>998</v>
      </c>
      <c r="N1181" s="31" t="s">
        <v>4</v>
      </c>
      <c r="O1181" s="19">
        <f>H46</f>
        <v>16</v>
      </c>
      <c r="P1181" s="61" t="s">
        <v>297</v>
      </c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</row>
    <row r="1182" spans="2:248" ht="26.25" customHeight="1" x14ac:dyDescent="0.2">
      <c r="B1182" s="565" t="s">
        <v>315</v>
      </c>
      <c r="C1182" s="565" t="s">
        <v>313</v>
      </c>
      <c r="D1182" s="565"/>
      <c r="E1182" s="565"/>
      <c r="F1182" s="104" t="s">
        <v>314</v>
      </c>
      <c r="G1182" s="204">
        <f>Coeficientes!F252</f>
        <v>0</v>
      </c>
      <c r="H1182" s="19">
        <f>H1181+1</f>
        <v>1000</v>
      </c>
      <c r="M1182" s="172"/>
      <c r="N1182" s="31"/>
      <c r="O1182" s="172"/>
      <c r="P1182" s="31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</row>
    <row r="1183" spans="2:248" ht="26.25" customHeight="1" x14ac:dyDescent="0.2">
      <c r="B1183" s="565"/>
      <c r="C1183" s="565" t="s">
        <v>312</v>
      </c>
      <c r="D1183" s="565"/>
      <c r="E1183" s="565"/>
      <c r="F1183" s="104" t="s">
        <v>93</v>
      </c>
      <c r="G1183" s="197">
        <f>G1182*G49/100</f>
        <v>0</v>
      </c>
      <c r="H1183" s="19">
        <f>H1182+1</f>
        <v>1001</v>
      </c>
      <c r="K1183" s="19">
        <f>H1183</f>
        <v>1001</v>
      </c>
      <c r="L1183" s="31" t="s">
        <v>5</v>
      </c>
      <c r="M1183" s="19">
        <f>H1182</f>
        <v>1000</v>
      </c>
      <c r="N1183" s="31" t="s">
        <v>4</v>
      </c>
      <c r="O1183" s="19">
        <f>H46</f>
        <v>16</v>
      </c>
      <c r="P1183" s="61" t="s">
        <v>297</v>
      </c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</row>
    <row r="1184" spans="2:248" ht="26.25" customHeight="1" x14ac:dyDescent="0.2">
      <c r="B1184" s="565" t="s">
        <v>324</v>
      </c>
      <c r="C1184" s="565"/>
      <c r="D1184" s="565"/>
      <c r="E1184" s="565"/>
      <c r="F1184" s="104" t="s">
        <v>93</v>
      </c>
      <c r="G1184" s="197">
        <f>G1181+G1183</f>
        <v>0</v>
      </c>
      <c r="H1184" s="19">
        <f>H1183+1</f>
        <v>1002</v>
      </c>
      <c r="K1184" s="19">
        <f>H1184</f>
        <v>1002</v>
      </c>
      <c r="L1184" s="31" t="s">
        <v>5</v>
      </c>
      <c r="M1184" s="19">
        <f>H1181</f>
        <v>999</v>
      </c>
      <c r="N1184" s="61" t="s">
        <v>3</v>
      </c>
      <c r="O1184" s="19">
        <f>H1183</f>
        <v>1001</v>
      </c>
      <c r="P1184" s="61" t="s">
        <v>297</v>
      </c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</row>
    <row r="1185" spans="2:198" ht="26.25" customHeight="1" x14ac:dyDescent="0.2">
      <c r="B1185" s="87"/>
      <c r="C1185" s="87"/>
      <c r="D1185" s="87"/>
      <c r="E1185" s="87"/>
      <c r="F1185" s="87"/>
      <c r="G1185" s="87"/>
      <c r="H1185" s="87"/>
      <c r="K1185" s="172"/>
      <c r="L1185" s="31"/>
      <c r="M1185" s="172"/>
      <c r="N1185" s="31"/>
      <c r="O1185" s="172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</row>
    <row r="1186" spans="2:198" ht="26.25" customHeight="1" x14ac:dyDescent="0.2">
      <c r="B1186" s="87"/>
      <c r="C1186" s="87"/>
      <c r="D1186" s="87"/>
      <c r="E1186" s="87"/>
      <c r="F1186" s="87"/>
      <c r="G1186" s="175"/>
      <c r="H1186" s="87"/>
      <c r="K1186" s="172"/>
      <c r="L1186" s="31"/>
      <c r="M1186" s="172"/>
      <c r="N1186" s="31"/>
      <c r="O1186" s="172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</row>
    <row r="1187" spans="2:198" ht="26.25" customHeight="1" x14ac:dyDescent="0.2">
      <c r="B1187" s="78" t="s">
        <v>311</v>
      </c>
      <c r="C1187" s="36"/>
      <c r="D1187" s="32"/>
      <c r="E1187" s="32"/>
      <c r="F1187" s="32"/>
      <c r="G1187" s="76"/>
      <c r="H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BO1187" s="36"/>
      <c r="BP1187" s="36"/>
      <c r="BQ1187" s="36"/>
      <c r="BR1187" s="36"/>
      <c r="BS1187" s="36"/>
      <c r="BT1187" s="36"/>
      <c r="BU1187" s="36"/>
      <c r="BV1187" s="36"/>
      <c r="BW1187" s="36"/>
      <c r="BX1187" s="36"/>
      <c r="BY1187" s="36"/>
      <c r="BZ1187" s="36"/>
      <c r="CA1187" s="36"/>
      <c r="CB1187" s="36"/>
      <c r="CC1187" s="36"/>
      <c r="CD1187" s="36"/>
      <c r="CE1187" s="36"/>
      <c r="CF1187" s="36"/>
      <c r="CG1187" s="36"/>
      <c r="CH1187" s="36"/>
      <c r="CI1187" s="36"/>
      <c r="CJ1187" s="36"/>
      <c r="CK1187" s="36"/>
      <c r="CL1187" s="36"/>
      <c r="CM1187" s="36"/>
      <c r="CN1187" s="36"/>
      <c r="CO1187" s="36"/>
      <c r="CP1187" s="36"/>
      <c r="CQ1187" s="36"/>
      <c r="CR1187" s="36"/>
      <c r="CS1187" s="36"/>
      <c r="CT1187" s="36"/>
      <c r="CU1187" s="36"/>
      <c r="CV1187" s="36"/>
      <c r="CW1187" s="36"/>
      <c r="CX1187" s="36"/>
      <c r="CY1187" s="36"/>
      <c r="CZ1187" s="36"/>
      <c r="DA1187" s="36"/>
      <c r="DB1187" s="36"/>
      <c r="DC1187" s="36"/>
      <c r="DD1187" s="36"/>
      <c r="DE1187" s="36"/>
      <c r="DF1187" s="36"/>
      <c r="DG1187" s="36"/>
      <c r="DH1187" s="36"/>
      <c r="DI1187" s="36"/>
      <c r="DJ1187" s="36"/>
      <c r="DK1187" s="36"/>
      <c r="DL1187" s="36"/>
      <c r="DM1187" s="36"/>
      <c r="DN1187" s="36"/>
      <c r="DO1187" s="36"/>
      <c r="DP1187" s="36"/>
      <c r="DQ1187" s="36"/>
      <c r="DR1187" s="36"/>
      <c r="DS1187" s="36"/>
      <c r="DT1187" s="36"/>
      <c r="DU1187" s="36"/>
      <c r="DV1187" s="36"/>
      <c r="DW1187" s="36"/>
      <c r="DX1187" s="36"/>
      <c r="DY1187" s="36"/>
      <c r="DZ1187" s="36"/>
      <c r="EA1187" s="36"/>
      <c r="EB1187" s="36"/>
      <c r="EC1187" s="36"/>
      <c r="ED1187" s="36"/>
      <c r="EE1187" s="36"/>
      <c r="EF1187" s="36"/>
      <c r="EG1187" s="36"/>
      <c r="EH1187" s="36"/>
      <c r="EI1187" s="36"/>
      <c r="EJ1187" s="36"/>
      <c r="EK1187" s="36"/>
      <c r="EL1187" s="36"/>
      <c r="EM1187" s="36"/>
      <c r="EN1187" s="36"/>
      <c r="EO1187" s="36"/>
      <c r="EP1187" s="36"/>
      <c r="EQ1187" s="36"/>
      <c r="ER1187" s="36"/>
      <c r="ES1187" s="36"/>
      <c r="ET1187" s="36"/>
      <c r="EU1187" s="36"/>
      <c r="EV1187" s="36"/>
      <c r="EW1187" s="36"/>
      <c r="EX1187" s="36"/>
      <c r="EY1187" s="36"/>
      <c r="EZ1187" s="36"/>
      <c r="FA1187" s="36"/>
      <c r="FB1187" s="36"/>
      <c r="FC1187" s="36"/>
      <c r="FD1187" s="36"/>
      <c r="FE1187" s="36"/>
      <c r="FF1187" s="36"/>
      <c r="FG1187" s="36"/>
      <c r="FH1187" s="36"/>
      <c r="FI1187" s="36"/>
      <c r="FJ1187" s="36"/>
      <c r="FK1187" s="36"/>
      <c r="FL1187" s="36"/>
      <c r="FM1187" s="36"/>
      <c r="FN1187" s="36"/>
      <c r="FO1187" s="36"/>
      <c r="FP1187" s="36"/>
      <c r="FQ1187" s="36"/>
      <c r="FR1187" s="36"/>
      <c r="FS1187" s="36"/>
      <c r="FT1187" s="36"/>
      <c r="FU1187" s="36"/>
      <c r="FV1187" s="36"/>
      <c r="FW1187" s="36"/>
      <c r="FX1187" s="36"/>
      <c r="FY1187" s="36"/>
      <c r="FZ1187" s="36"/>
      <c r="GA1187" s="36"/>
      <c r="GB1187" s="36"/>
      <c r="GC1187" s="36"/>
      <c r="GD1187" s="36"/>
      <c r="GE1187" s="36"/>
      <c r="GF1187" s="36"/>
      <c r="GG1187" s="36"/>
      <c r="GH1187" s="36"/>
      <c r="GI1187" s="36"/>
      <c r="GJ1187" s="36"/>
      <c r="GK1187" s="36"/>
      <c r="GL1187" s="36"/>
      <c r="GM1187" s="36"/>
      <c r="GN1187" s="36"/>
      <c r="GO1187" s="36"/>
      <c r="GP1187" s="36"/>
    </row>
    <row r="1188" spans="2:198" ht="26.25" customHeight="1" x14ac:dyDescent="0.2">
      <c r="B1188" s="36"/>
      <c r="C1188" s="36"/>
      <c r="D1188" s="32"/>
      <c r="E1188" s="32"/>
      <c r="F1188" s="32"/>
      <c r="G1188" s="97"/>
      <c r="H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BO1188" s="36"/>
      <c r="BP1188" s="36"/>
      <c r="BQ1188" s="36"/>
      <c r="BR1188" s="36"/>
      <c r="BS1188" s="36"/>
      <c r="BT1188" s="36"/>
      <c r="BU1188" s="36"/>
      <c r="BV1188" s="36"/>
      <c r="BW1188" s="36"/>
      <c r="BX1188" s="36"/>
      <c r="BY1188" s="36"/>
      <c r="BZ1188" s="36"/>
      <c r="CA1188" s="36"/>
      <c r="CB1188" s="36"/>
      <c r="CC1188" s="36"/>
      <c r="CD1188" s="36"/>
      <c r="CE1188" s="36"/>
      <c r="CF1188" s="36"/>
      <c r="CG1188" s="36"/>
      <c r="CH1188" s="36"/>
      <c r="CI1188" s="36"/>
      <c r="CJ1188" s="36"/>
      <c r="CK1188" s="36"/>
      <c r="CL1188" s="36"/>
      <c r="CM1188" s="36"/>
      <c r="CN1188" s="36"/>
      <c r="CO1188" s="36"/>
      <c r="CP1188" s="36"/>
      <c r="CQ1188" s="36"/>
      <c r="CR1188" s="36"/>
      <c r="CS1188" s="36"/>
      <c r="CT1188" s="36"/>
      <c r="CU1188" s="36"/>
      <c r="CV1188" s="36"/>
      <c r="CW1188" s="36"/>
      <c r="CX1188" s="36"/>
      <c r="CY1188" s="36"/>
      <c r="CZ1188" s="36"/>
      <c r="DA1188" s="36"/>
      <c r="DB1188" s="36"/>
      <c r="DC1188" s="36"/>
      <c r="DD1188" s="36"/>
      <c r="DE1188" s="36"/>
      <c r="DF1188" s="36"/>
      <c r="DG1188" s="36"/>
      <c r="DH1188" s="36"/>
      <c r="DI1188" s="36"/>
      <c r="DJ1188" s="36"/>
      <c r="DK1188" s="36"/>
      <c r="DL1188" s="36"/>
      <c r="DM1188" s="36"/>
      <c r="DN1188" s="36"/>
      <c r="DO1188" s="36"/>
      <c r="DP1188" s="36"/>
      <c r="DQ1188" s="36"/>
      <c r="DR1188" s="36"/>
      <c r="DS1188" s="36"/>
      <c r="DT1188" s="36"/>
      <c r="DU1188" s="36"/>
      <c r="DV1188" s="36"/>
      <c r="DW1188" s="36"/>
      <c r="DX1188" s="36"/>
      <c r="DY1188" s="36"/>
      <c r="DZ1188" s="36"/>
      <c r="EA1188" s="36"/>
      <c r="EB1188" s="36"/>
      <c r="EC1188" s="36"/>
      <c r="ED1188" s="36"/>
      <c r="EE1188" s="36"/>
      <c r="EF1188" s="36"/>
      <c r="EG1188" s="36"/>
      <c r="EH1188" s="36"/>
      <c r="EI1188" s="36"/>
      <c r="EJ1188" s="36"/>
      <c r="EK1188" s="36"/>
      <c r="EL1188" s="36"/>
      <c r="EM1188" s="36"/>
      <c r="EN1188" s="36"/>
      <c r="EO1188" s="36"/>
      <c r="EP1188" s="36"/>
      <c r="EQ1188" s="36"/>
      <c r="ER1188" s="36"/>
      <c r="ES1188" s="36"/>
      <c r="ET1188" s="36"/>
      <c r="EU1188" s="36"/>
      <c r="EV1188" s="36"/>
      <c r="EW1188" s="36"/>
      <c r="EX1188" s="36"/>
      <c r="EY1188" s="36"/>
      <c r="EZ1188" s="36"/>
      <c r="FA1188" s="36"/>
      <c r="FB1188" s="36"/>
      <c r="FC1188" s="36"/>
      <c r="FD1188" s="36"/>
      <c r="FE1188" s="36"/>
      <c r="FF1188" s="36"/>
      <c r="FG1188" s="36"/>
      <c r="FH1188" s="36"/>
      <c r="FI1188" s="36"/>
      <c r="FJ1188" s="36"/>
      <c r="FK1188" s="36"/>
      <c r="FL1188" s="36"/>
      <c r="FM1188" s="36"/>
      <c r="FN1188" s="36"/>
      <c r="FO1188" s="36"/>
      <c r="FP1188" s="36"/>
      <c r="FQ1188" s="36"/>
      <c r="FR1188" s="36"/>
      <c r="FS1188" s="36"/>
      <c r="FT1188" s="36"/>
      <c r="FU1188" s="36"/>
      <c r="FV1188" s="36"/>
      <c r="FW1188" s="36"/>
      <c r="FX1188" s="36"/>
      <c r="FY1188" s="36"/>
      <c r="FZ1188" s="36"/>
      <c r="GA1188" s="36"/>
      <c r="GB1188" s="36"/>
      <c r="GC1188" s="36"/>
      <c r="GD1188" s="36"/>
      <c r="GE1188" s="36"/>
      <c r="GF1188" s="36"/>
      <c r="GG1188" s="36"/>
      <c r="GH1188" s="36"/>
      <c r="GI1188" s="36"/>
      <c r="GJ1188" s="36"/>
      <c r="GK1188" s="36"/>
      <c r="GL1188" s="36"/>
      <c r="GM1188" s="36"/>
      <c r="GN1188" s="36"/>
      <c r="GO1188" s="36"/>
      <c r="GP1188" s="36"/>
    </row>
    <row r="1189" spans="2:198" ht="26.25" customHeight="1" x14ac:dyDescent="0.2">
      <c r="B1189" s="565" t="s">
        <v>137</v>
      </c>
      <c r="C1189" s="565"/>
      <c r="D1189" s="565"/>
      <c r="E1189" s="565"/>
      <c r="F1189" s="104" t="s">
        <v>93</v>
      </c>
      <c r="G1189" s="197" t="e">
        <f>(G1154+G1184)</f>
        <v>#DIV/0!</v>
      </c>
      <c r="H1189" s="19">
        <f>H1184+1</f>
        <v>1003</v>
      </c>
      <c r="K1189" s="19">
        <f>H1189</f>
        <v>1003</v>
      </c>
      <c r="L1189" s="31" t="s">
        <v>5</v>
      </c>
      <c r="M1189" s="19">
        <f>H1154</f>
        <v>980</v>
      </c>
      <c r="N1189" s="31" t="s">
        <v>3</v>
      </c>
      <c r="O1189" s="19">
        <f>H1184</f>
        <v>1002</v>
      </c>
      <c r="P1189" s="36"/>
      <c r="Q1189" s="36"/>
      <c r="S1189" s="36"/>
      <c r="T1189" s="36"/>
      <c r="U1189" s="36"/>
      <c r="V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</row>
    <row r="1190" spans="2:198" ht="26.25" customHeight="1" x14ac:dyDescent="0.2">
      <c r="B1190" s="565" t="s">
        <v>138</v>
      </c>
      <c r="C1190" s="565"/>
      <c r="D1190" s="565"/>
      <c r="E1190" s="565"/>
      <c r="F1190" s="104" t="s">
        <v>93</v>
      </c>
      <c r="G1190" s="197">
        <f>G1175</f>
        <v>0</v>
      </c>
      <c r="H1190" s="19">
        <f>H1189+1</f>
        <v>1004</v>
      </c>
      <c r="K1190" s="19">
        <f>H1190</f>
        <v>1004</v>
      </c>
      <c r="L1190" s="31" t="s">
        <v>5</v>
      </c>
      <c r="M1190" s="19">
        <f>H1175</f>
        <v>997</v>
      </c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</row>
    <row r="1191" spans="2:198" ht="26.25" customHeight="1" x14ac:dyDescent="0.2">
      <c r="B1191" s="565" t="s">
        <v>139</v>
      </c>
      <c r="C1191" s="565"/>
      <c r="D1191" s="565"/>
      <c r="E1191" s="565"/>
      <c r="F1191" s="104" t="s">
        <v>27</v>
      </c>
      <c r="G1191" s="23" t="e">
        <f>(G401*G1189+G393*G1190)/G409</f>
        <v>#DIV/0!</v>
      </c>
      <c r="H1191" s="19">
        <f>H1190+1</f>
        <v>1005</v>
      </c>
      <c r="K1191" s="19">
        <f>H1191</f>
        <v>1005</v>
      </c>
      <c r="L1191" s="62" t="s">
        <v>320</v>
      </c>
      <c r="M1191" s="19">
        <f>H401</f>
        <v>304</v>
      </c>
      <c r="N1191" s="61" t="s">
        <v>4</v>
      </c>
      <c r="O1191" s="19">
        <f>H1189</f>
        <v>1003</v>
      </c>
      <c r="P1191" s="12" t="s">
        <v>3</v>
      </c>
      <c r="Q1191" s="22">
        <f>G393</f>
        <v>0</v>
      </c>
      <c r="R1191" s="61" t="s">
        <v>4</v>
      </c>
      <c r="S1191" s="19">
        <f>H1190</f>
        <v>1004</v>
      </c>
      <c r="T1191" s="31" t="s">
        <v>6</v>
      </c>
      <c r="U1191" s="19">
        <f>H409</f>
        <v>308</v>
      </c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</row>
    <row r="1192" spans="2:198" ht="26.25" customHeight="1" x14ac:dyDescent="0.2">
      <c r="B1192" s="87"/>
      <c r="C1192" s="87"/>
      <c r="D1192" s="87"/>
      <c r="E1192" s="87"/>
      <c r="F1192" s="87"/>
      <c r="G1192" s="87"/>
      <c r="H1192" s="87"/>
      <c r="K1192" s="87"/>
      <c r="L1192" s="87"/>
      <c r="M1192" s="87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  <c r="AA1192" s="87"/>
      <c r="AB1192" s="87"/>
      <c r="AC1192" s="87"/>
      <c r="AD1192" s="87"/>
      <c r="AE1192" s="36"/>
      <c r="AF1192" s="36"/>
      <c r="AG1192" s="36"/>
      <c r="AH1192" s="36"/>
      <c r="AI1192" s="36"/>
      <c r="AJ1192" s="36"/>
      <c r="AK1192" s="36"/>
    </row>
    <row r="1193" spans="2:198" ht="26.25" customHeight="1" x14ac:dyDescent="0.2">
      <c r="B1193" s="87"/>
      <c r="C1193" s="87"/>
      <c r="D1193" s="87"/>
      <c r="E1193" s="87"/>
      <c r="F1193" s="87"/>
      <c r="G1193" s="87"/>
      <c r="H1193" s="87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  <c r="AB1193" s="87"/>
      <c r="AC1193" s="87"/>
      <c r="AD1193" s="87"/>
      <c r="AE1193" s="36"/>
      <c r="AF1193" s="36"/>
      <c r="AG1193" s="36"/>
      <c r="AH1193" s="36"/>
      <c r="AI1193" s="36"/>
      <c r="AJ1193" s="36"/>
      <c r="AK1193" s="36"/>
    </row>
    <row r="1194" spans="2:198" ht="26.25" customHeight="1" x14ac:dyDescent="0.2">
      <c r="B1194" s="78" t="s">
        <v>385</v>
      </c>
      <c r="C1194" s="36"/>
      <c r="D1194" s="32"/>
      <c r="E1194" s="32"/>
      <c r="F1194" s="32"/>
      <c r="G1194" s="76"/>
      <c r="H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BO1194" s="36"/>
      <c r="BP1194" s="36"/>
      <c r="BQ1194" s="36"/>
      <c r="BR1194" s="36"/>
      <c r="BS1194" s="36"/>
      <c r="BT1194" s="36"/>
      <c r="BU1194" s="36"/>
      <c r="BV1194" s="36"/>
      <c r="BW1194" s="36"/>
      <c r="BX1194" s="36"/>
      <c r="BY1194" s="36"/>
      <c r="BZ1194" s="36"/>
      <c r="CA1194" s="36"/>
      <c r="CB1194" s="36"/>
      <c r="CC1194" s="36"/>
      <c r="CD1194" s="36"/>
      <c r="CE1194" s="36"/>
      <c r="CF1194" s="36"/>
      <c r="CG1194" s="36"/>
      <c r="CH1194" s="36"/>
      <c r="CI1194" s="36"/>
      <c r="CJ1194" s="36"/>
      <c r="CK1194" s="36"/>
      <c r="CL1194" s="36"/>
      <c r="CM1194" s="36"/>
      <c r="CN1194" s="36"/>
      <c r="CO1194" s="36"/>
      <c r="CP1194" s="36"/>
      <c r="CQ1194" s="36"/>
      <c r="CR1194" s="36"/>
      <c r="CS1194" s="36"/>
      <c r="CT1194" s="36"/>
      <c r="CU1194" s="36"/>
      <c r="CV1194" s="36"/>
      <c r="CW1194" s="36"/>
      <c r="CX1194" s="36"/>
      <c r="CY1194" s="36"/>
      <c r="CZ1194" s="36"/>
      <c r="DA1194" s="36"/>
      <c r="DB1194" s="36"/>
      <c r="DC1194" s="36"/>
      <c r="DD1194" s="36"/>
      <c r="DE1194" s="36"/>
      <c r="DF1194" s="36"/>
      <c r="DG1194" s="36"/>
      <c r="DH1194" s="36"/>
      <c r="DI1194" s="36"/>
      <c r="DJ1194" s="36"/>
      <c r="DK1194" s="36"/>
      <c r="DL1194" s="36"/>
      <c r="DM1194" s="36"/>
      <c r="DN1194" s="36"/>
      <c r="DO1194" s="36"/>
      <c r="DP1194" s="36"/>
      <c r="DQ1194" s="36"/>
      <c r="DR1194" s="36"/>
      <c r="DS1194" s="36"/>
      <c r="DT1194" s="36"/>
      <c r="DU1194" s="36"/>
      <c r="DV1194" s="36"/>
      <c r="DW1194" s="36"/>
      <c r="DX1194" s="36"/>
      <c r="DY1194" s="36"/>
      <c r="DZ1194" s="36"/>
      <c r="EA1194" s="36"/>
      <c r="EB1194" s="36"/>
      <c r="EC1194" s="36"/>
      <c r="ED1194" s="36"/>
      <c r="EE1194" s="36"/>
      <c r="EF1194" s="36"/>
      <c r="EG1194" s="36"/>
      <c r="EH1194" s="36"/>
      <c r="EI1194" s="36"/>
      <c r="EJ1194" s="36"/>
      <c r="EK1194" s="36"/>
      <c r="EL1194" s="36"/>
      <c r="EM1194" s="36"/>
      <c r="EN1194" s="36"/>
      <c r="EO1194" s="36"/>
      <c r="EP1194" s="36"/>
      <c r="EQ1194" s="36"/>
      <c r="ER1194" s="36"/>
      <c r="ES1194" s="36"/>
      <c r="ET1194" s="36"/>
      <c r="EU1194" s="36"/>
      <c r="EV1194" s="36"/>
      <c r="EW1194" s="36"/>
      <c r="EX1194" s="36"/>
      <c r="EY1194" s="36"/>
      <c r="EZ1194" s="36"/>
      <c r="FA1194" s="36"/>
      <c r="FB1194" s="36"/>
      <c r="FC1194" s="36"/>
      <c r="FD1194" s="36"/>
      <c r="FE1194" s="36"/>
      <c r="FF1194" s="36"/>
      <c r="FG1194" s="36"/>
      <c r="FH1194" s="36"/>
      <c r="FI1194" s="36"/>
      <c r="FJ1194" s="36"/>
      <c r="FK1194" s="36"/>
      <c r="FL1194" s="36"/>
      <c r="FM1194" s="36"/>
      <c r="FN1194" s="36"/>
      <c r="FO1194" s="36"/>
      <c r="FP1194" s="36"/>
      <c r="FQ1194" s="36"/>
      <c r="FR1194" s="36"/>
      <c r="FS1194" s="36"/>
      <c r="FT1194" s="36"/>
      <c r="FU1194" s="36"/>
      <c r="FV1194" s="36"/>
      <c r="FW1194" s="36"/>
      <c r="FX1194" s="36"/>
      <c r="FY1194" s="36"/>
      <c r="FZ1194" s="36"/>
      <c r="GA1194" s="36"/>
      <c r="GB1194" s="36"/>
      <c r="GC1194" s="36"/>
      <c r="GD1194" s="36"/>
      <c r="GE1194" s="36"/>
      <c r="GF1194" s="36"/>
      <c r="GG1194" s="36"/>
      <c r="GH1194" s="36"/>
      <c r="GI1194" s="36"/>
      <c r="GJ1194" s="36"/>
      <c r="GK1194" s="36"/>
      <c r="GL1194" s="36"/>
      <c r="GM1194" s="36"/>
      <c r="GN1194" s="36"/>
      <c r="GO1194" s="36"/>
      <c r="GP1194" s="36"/>
    </row>
    <row r="1195" spans="2:198" ht="26.25" customHeight="1" x14ac:dyDescent="0.2">
      <c r="B1195" s="36"/>
      <c r="C1195" s="36"/>
      <c r="D1195" s="32"/>
      <c r="E1195" s="32"/>
      <c r="F1195" s="32"/>
      <c r="G1195" s="97"/>
      <c r="H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BO1195" s="36"/>
      <c r="BP1195" s="36"/>
      <c r="BQ1195" s="36"/>
      <c r="BR1195" s="36"/>
      <c r="BS1195" s="36"/>
      <c r="BT1195" s="36"/>
      <c r="BU1195" s="36"/>
      <c r="BV1195" s="36"/>
      <c r="BW1195" s="36"/>
      <c r="BX1195" s="36"/>
      <c r="BY1195" s="36"/>
      <c r="BZ1195" s="36"/>
      <c r="CA1195" s="36"/>
      <c r="CB1195" s="36"/>
      <c r="CC1195" s="36"/>
      <c r="CD1195" s="36"/>
      <c r="CE1195" s="36"/>
      <c r="CF1195" s="36"/>
      <c r="CG1195" s="36"/>
      <c r="CH1195" s="36"/>
      <c r="CI1195" s="36"/>
      <c r="CJ1195" s="36"/>
      <c r="CK1195" s="36"/>
      <c r="CL1195" s="36"/>
      <c r="CM1195" s="36"/>
      <c r="CN1195" s="36"/>
      <c r="CO1195" s="36"/>
      <c r="CP1195" s="36"/>
      <c r="CQ1195" s="36"/>
      <c r="CR1195" s="36"/>
      <c r="CS1195" s="36"/>
      <c r="CT1195" s="36"/>
      <c r="CU1195" s="36"/>
      <c r="CV1195" s="36"/>
      <c r="CW1195" s="36"/>
      <c r="CX1195" s="36"/>
      <c r="CY1195" s="36"/>
      <c r="CZ1195" s="36"/>
      <c r="DA1195" s="36"/>
      <c r="DB1195" s="36"/>
      <c r="DC1195" s="36"/>
      <c r="DD1195" s="36"/>
      <c r="DE1195" s="36"/>
      <c r="DF1195" s="36"/>
      <c r="DG1195" s="36"/>
      <c r="DH1195" s="36"/>
      <c r="DI1195" s="36"/>
      <c r="DJ1195" s="36"/>
      <c r="DK1195" s="36"/>
      <c r="DL1195" s="36"/>
      <c r="DM1195" s="36"/>
      <c r="DN1195" s="36"/>
      <c r="DO1195" s="36"/>
      <c r="DP1195" s="36"/>
      <c r="DQ1195" s="36"/>
      <c r="DR1195" s="36"/>
      <c r="DS1195" s="36"/>
      <c r="DT1195" s="36"/>
      <c r="DU1195" s="36"/>
      <c r="DV1195" s="36"/>
      <c r="DW1195" s="36"/>
      <c r="DX1195" s="36"/>
      <c r="DY1195" s="36"/>
      <c r="DZ1195" s="36"/>
      <c r="EA1195" s="36"/>
      <c r="EB1195" s="36"/>
      <c r="EC1195" s="36"/>
      <c r="ED1195" s="36"/>
      <c r="EE1195" s="36"/>
      <c r="EF1195" s="36"/>
      <c r="EG1195" s="36"/>
      <c r="EH1195" s="36"/>
      <c r="EI1195" s="36"/>
      <c r="EJ1195" s="36"/>
      <c r="EK1195" s="36"/>
      <c r="EL1195" s="36"/>
      <c r="EM1195" s="36"/>
      <c r="EN1195" s="36"/>
      <c r="EO1195" s="36"/>
      <c r="EP1195" s="36"/>
      <c r="EQ1195" s="36"/>
      <c r="ER1195" s="36"/>
      <c r="ES1195" s="36"/>
      <c r="ET1195" s="36"/>
      <c r="EU1195" s="36"/>
      <c r="EV1195" s="36"/>
      <c r="EW1195" s="36"/>
      <c r="EX1195" s="36"/>
      <c r="EY1195" s="36"/>
      <c r="EZ1195" s="36"/>
      <c r="FA1195" s="36"/>
      <c r="FB1195" s="36"/>
      <c r="FC1195" s="36"/>
      <c r="FD1195" s="36"/>
      <c r="FE1195" s="36"/>
      <c r="FF1195" s="36"/>
      <c r="FG1195" s="36"/>
      <c r="FH1195" s="36"/>
      <c r="FI1195" s="36"/>
      <c r="FJ1195" s="36"/>
      <c r="FK1195" s="36"/>
      <c r="FL1195" s="36"/>
      <c r="FM1195" s="36"/>
      <c r="FN1195" s="36"/>
      <c r="FO1195" s="36"/>
      <c r="FP1195" s="36"/>
      <c r="FQ1195" s="36"/>
      <c r="FR1195" s="36"/>
      <c r="FS1195" s="36"/>
      <c r="FT1195" s="36"/>
      <c r="FU1195" s="36"/>
      <c r="FV1195" s="36"/>
      <c r="FW1195" s="36"/>
      <c r="FX1195" s="36"/>
      <c r="FY1195" s="36"/>
      <c r="FZ1195" s="36"/>
      <c r="GA1195" s="36"/>
      <c r="GB1195" s="36"/>
      <c r="GC1195" s="36"/>
      <c r="GD1195" s="36"/>
      <c r="GE1195" s="36"/>
      <c r="GF1195" s="36"/>
      <c r="GG1195" s="36"/>
      <c r="GH1195" s="36"/>
      <c r="GI1195" s="36"/>
      <c r="GJ1195" s="36"/>
      <c r="GK1195" s="36"/>
      <c r="GL1195" s="36"/>
      <c r="GM1195" s="36"/>
      <c r="GN1195" s="36"/>
      <c r="GO1195" s="36"/>
      <c r="GP1195" s="36"/>
    </row>
    <row r="1196" spans="2:198" ht="26.25" customHeight="1" x14ac:dyDescent="0.2">
      <c r="B1196" s="565" t="s">
        <v>386</v>
      </c>
      <c r="C1196" s="565"/>
      <c r="D1196" s="565"/>
      <c r="E1196" s="565"/>
      <c r="F1196" s="104" t="s">
        <v>27</v>
      </c>
      <c r="G1196" s="23" t="e">
        <f>G513+G1191</f>
        <v>#DIV/0!</v>
      </c>
      <c r="H1196" s="19">
        <f>H1191+1</f>
        <v>1006</v>
      </c>
      <c r="K1196" s="19">
        <f>H1196</f>
        <v>1006</v>
      </c>
      <c r="L1196" s="31" t="s">
        <v>5</v>
      </c>
      <c r="M1196" s="19">
        <f>H513</f>
        <v>386</v>
      </c>
      <c r="N1196" s="31" t="s">
        <v>3</v>
      </c>
      <c r="O1196" s="19">
        <f>H1191</f>
        <v>1005</v>
      </c>
      <c r="P1196" s="36"/>
      <c r="Q1196" s="36"/>
      <c r="S1196" s="36"/>
      <c r="T1196" s="36"/>
      <c r="U1196" s="36"/>
      <c r="V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</row>
    <row r="1197" spans="2:198" ht="26.25" customHeight="1" x14ac:dyDescent="0.2">
      <c r="B1197" s="87"/>
      <c r="C1197" s="87"/>
      <c r="D1197" s="87"/>
      <c r="E1197" s="87"/>
      <c r="F1197" s="87"/>
      <c r="G1197" s="87"/>
      <c r="H1197" s="87"/>
      <c r="K1197" s="87"/>
      <c r="L1197" s="87"/>
      <c r="M1197" s="87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  <c r="AA1197" s="87"/>
      <c r="AB1197" s="87"/>
      <c r="AC1197" s="87"/>
      <c r="AD1197" s="87"/>
    </row>
    <row r="1198" spans="2:198" ht="26.25" customHeight="1" x14ac:dyDescent="0.2">
      <c r="B1198" s="87"/>
      <c r="C1198" s="87"/>
      <c r="D1198" s="87"/>
      <c r="E1198" s="87"/>
      <c r="F1198" s="87"/>
      <c r="G1198" s="87"/>
      <c r="H1198" s="87"/>
      <c r="K1198" s="87"/>
      <c r="L1198" s="87"/>
      <c r="M1198" s="87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  <c r="AA1198" s="87"/>
      <c r="AB1198" s="87"/>
      <c r="AC1198" s="87"/>
      <c r="AD1198" s="87"/>
    </row>
    <row r="1199" spans="2:198" ht="26.25" customHeight="1" x14ac:dyDescent="0.2">
      <c r="B1199" s="78" t="s">
        <v>388</v>
      </c>
      <c r="C1199" s="36"/>
      <c r="D1199" s="32"/>
      <c r="E1199" s="32"/>
      <c r="F1199" s="32"/>
      <c r="G1199" s="36"/>
      <c r="H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BO1199" s="36"/>
      <c r="BP1199" s="36"/>
      <c r="BQ1199" s="36"/>
      <c r="BR1199" s="36"/>
      <c r="BS1199" s="36"/>
      <c r="BT1199" s="36"/>
      <c r="BU1199" s="36"/>
      <c r="BV1199" s="36"/>
      <c r="BW1199" s="36"/>
      <c r="BX1199" s="36"/>
      <c r="BY1199" s="36"/>
      <c r="BZ1199" s="36"/>
      <c r="CA1199" s="36"/>
      <c r="CB1199" s="36"/>
      <c r="CC1199" s="36"/>
      <c r="CD1199" s="36"/>
      <c r="CE1199" s="36"/>
      <c r="CF1199" s="36"/>
      <c r="CG1199" s="36"/>
      <c r="CH1199" s="36"/>
      <c r="CI1199" s="36"/>
      <c r="CJ1199" s="36"/>
      <c r="CK1199" s="36"/>
      <c r="CL1199" s="36"/>
      <c r="CM1199" s="36"/>
      <c r="CN1199" s="36"/>
      <c r="CO1199" s="36"/>
      <c r="CP1199" s="36"/>
      <c r="CQ1199" s="36"/>
      <c r="CR1199" s="36"/>
      <c r="CS1199" s="36"/>
      <c r="CT1199" s="36"/>
      <c r="CU1199" s="36"/>
      <c r="CV1199" s="36"/>
      <c r="CW1199" s="36"/>
      <c r="CX1199" s="36"/>
      <c r="CY1199" s="36"/>
      <c r="CZ1199" s="36"/>
      <c r="DA1199" s="36"/>
      <c r="DB1199" s="36"/>
      <c r="DC1199" s="36"/>
      <c r="DD1199" s="36"/>
      <c r="DE1199" s="36"/>
      <c r="DF1199" s="36"/>
      <c r="DG1199" s="36"/>
      <c r="DH1199" s="36"/>
      <c r="DI1199" s="36"/>
      <c r="DJ1199" s="36"/>
      <c r="DK1199" s="36"/>
      <c r="DL1199" s="36"/>
      <c r="DM1199" s="36"/>
      <c r="DN1199" s="36"/>
      <c r="DO1199" s="36"/>
      <c r="DP1199" s="36"/>
      <c r="DQ1199" s="36"/>
      <c r="DR1199" s="36"/>
      <c r="DS1199" s="36"/>
      <c r="DT1199" s="36"/>
      <c r="DU1199" s="36"/>
      <c r="DV1199" s="36"/>
      <c r="DW1199" s="36"/>
      <c r="DX1199" s="36"/>
      <c r="DY1199" s="36"/>
      <c r="DZ1199" s="36"/>
      <c r="EA1199" s="36"/>
      <c r="EB1199" s="36"/>
      <c r="EC1199" s="36"/>
      <c r="ED1199" s="36"/>
      <c r="EE1199" s="36"/>
      <c r="EF1199" s="36"/>
      <c r="EG1199" s="36"/>
      <c r="EH1199" s="36"/>
      <c r="EI1199" s="36"/>
      <c r="EJ1199" s="36"/>
      <c r="EK1199" s="36"/>
      <c r="EL1199" s="36"/>
      <c r="EM1199" s="36"/>
      <c r="EN1199" s="36"/>
      <c r="EO1199" s="36"/>
      <c r="EP1199" s="36"/>
      <c r="EQ1199" s="36"/>
      <c r="ER1199" s="36"/>
      <c r="ES1199" s="36"/>
      <c r="ET1199" s="36"/>
      <c r="EU1199" s="36"/>
      <c r="EV1199" s="36"/>
      <c r="EW1199" s="36"/>
      <c r="EX1199" s="36"/>
      <c r="EY1199" s="36"/>
      <c r="EZ1199" s="36"/>
      <c r="FA1199" s="36"/>
      <c r="FB1199" s="36"/>
      <c r="FC1199" s="36"/>
      <c r="FD1199" s="36"/>
      <c r="FE1199" s="36"/>
      <c r="FF1199" s="36"/>
      <c r="FG1199" s="36"/>
      <c r="FH1199" s="36"/>
      <c r="FI1199" s="36"/>
      <c r="FJ1199" s="36"/>
      <c r="FK1199" s="36"/>
      <c r="FL1199" s="36"/>
      <c r="FM1199" s="36"/>
      <c r="FN1199" s="36"/>
      <c r="FO1199" s="36"/>
      <c r="FP1199" s="36"/>
      <c r="FQ1199" s="36"/>
      <c r="FR1199" s="36"/>
      <c r="FS1199" s="36"/>
      <c r="FT1199" s="36"/>
      <c r="FU1199" s="36"/>
      <c r="FV1199" s="36"/>
      <c r="FW1199" s="36"/>
      <c r="FX1199" s="36"/>
      <c r="FY1199" s="36"/>
      <c r="FZ1199" s="36"/>
      <c r="GA1199" s="36"/>
      <c r="GB1199" s="36"/>
      <c r="GC1199" s="36"/>
      <c r="GD1199" s="36"/>
      <c r="GE1199" s="36"/>
      <c r="GF1199" s="36"/>
      <c r="GG1199" s="36"/>
      <c r="GH1199" s="36"/>
      <c r="GI1199" s="36"/>
      <c r="GJ1199" s="36"/>
      <c r="GK1199" s="36"/>
      <c r="GL1199" s="36"/>
      <c r="GM1199" s="36"/>
      <c r="GN1199" s="36"/>
      <c r="GO1199" s="36"/>
      <c r="GP1199" s="36"/>
    </row>
    <row r="1200" spans="2:198" ht="26.25" customHeight="1" x14ac:dyDescent="0.2">
      <c r="B1200" s="87"/>
      <c r="C1200" s="87"/>
      <c r="D1200" s="87"/>
      <c r="E1200" s="87"/>
      <c r="F1200" s="87"/>
      <c r="G1200" s="87"/>
      <c r="H1200" s="87"/>
      <c r="K1200" s="87"/>
      <c r="L1200" s="87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87"/>
      <c r="AE1200" s="87"/>
      <c r="AF1200" s="87"/>
      <c r="AG1200" s="87"/>
      <c r="AH1200" s="87"/>
    </row>
    <row r="1201" spans="1:150" ht="26.25" customHeight="1" x14ac:dyDescent="0.2">
      <c r="B1201" s="565" t="s">
        <v>316</v>
      </c>
      <c r="C1201" s="565"/>
      <c r="D1201" s="565" t="s">
        <v>317</v>
      </c>
      <c r="E1201" s="565"/>
      <c r="F1201" s="104" t="s">
        <v>314</v>
      </c>
      <c r="G1201" s="24">
        <f>Coeficientes!F254</f>
        <v>0</v>
      </c>
      <c r="H1201" s="19">
        <f>H1196+1</f>
        <v>1007</v>
      </c>
    </row>
    <row r="1202" spans="1:150" ht="26.25" customHeight="1" x14ac:dyDescent="0.2">
      <c r="B1202" s="565"/>
      <c r="C1202" s="565"/>
      <c r="D1202" s="565" t="s">
        <v>318</v>
      </c>
      <c r="E1202" s="565"/>
      <c r="F1202" s="104" t="s">
        <v>27</v>
      </c>
      <c r="G1202" s="23" t="e">
        <f>G1201*G1196/100</f>
        <v>#DIV/0!</v>
      </c>
      <c r="H1202" s="19">
        <f>H1201+1</f>
        <v>1008</v>
      </c>
      <c r="K1202" s="19">
        <f>H1202</f>
        <v>1008</v>
      </c>
      <c r="L1202" s="31" t="s">
        <v>5</v>
      </c>
      <c r="M1202" s="19">
        <f>H513</f>
        <v>386</v>
      </c>
      <c r="N1202" s="61" t="s">
        <v>4</v>
      </c>
      <c r="O1202" s="19">
        <f>H1201</f>
        <v>1007</v>
      </c>
      <c r="P1202" s="63" t="s">
        <v>387</v>
      </c>
    </row>
    <row r="1203" spans="1:150" ht="26.25" customHeight="1" x14ac:dyDescent="0.2">
      <c r="B1203" s="87"/>
      <c r="C1203" s="87"/>
      <c r="D1203" s="87"/>
      <c r="E1203" s="87"/>
      <c r="F1203" s="87"/>
      <c r="G1203" s="87"/>
      <c r="H1203" s="87"/>
      <c r="K1203" s="87"/>
      <c r="L1203" s="87"/>
      <c r="M1203" s="87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87"/>
      <c r="AE1203" s="87"/>
      <c r="AF1203" s="87"/>
      <c r="AG1203" s="87"/>
      <c r="AH1203" s="87"/>
      <c r="AI1203" s="87"/>
      <c r="AJ1203" s="87"/>
    </row>
    <row r="1204" spans="1:150" ht="26.25" customHeight="1" x14ac:dyDescent="0.2">
      <c r="B1204" s="87"/>
      <c r="C1204" s="87"/>
      <c r="D1204" s="87"/>
      <c r="E1204" s="87"/>
      <c r="F1204" s="87"/>
      <c r="G1204" s="87"/>
      <c r="H1204" s="87"/>
      <c r="K1204" s="87"/>
      <c r="L1204" s="87"/>
      <c r="M1204" s="87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  <c r="AA1204" s="87"/>
      <c r="AB1204" s="87"/>
      <c r="AC1204" s="87"/>
      <c r="AD1204" s="87"/>
      <c r="AE1204" s="87"/>
      <c r="AF1204" s="87"/>
      <c r="AG1204" s="87"/>
      <c r="AH1204" s="87"/>
      <c r="AI1204" s="87"/>
      <c r="AJ1204" s="87"/>
    </row>
    <row r="1205" spans="1:150" s="36" customFormat="1" ht="26.25" customHeight="1" x14ac:dyDescent="0.2">
      <c r="A1205" s="87"/>
      <c r="B1205" s="78" t="s">
        <v>389</v>
      </c>
      <c r="C1205" s="32"/>
      <c r="D1205" s="32"/>
      <c r="E1205" s="32"/>
      <c r="F1205" s="32"/>
      <c r="G1205" s="43"/>
      <c r="H1205" s="60"/>
      <c r="I1205" s="87"/>
      <c r="J1205" s="87"/>
      <c r="AL1205" s="87"/>
      <c r="AM1205" s="87"/>
      <c r="AN1205" s="87"/>
      <c r="AO1205" s="87"/>
      <c r="AP1205" s="87"/>
      <c r="AQ1205" s="87"/>
      <c r="AR1205" s="87"/>
      <c r="AS1205" s="87"/>
      <c r="AT1205" s="87"/>
      <c r="AU1205" s="87"/>
      <c r="AV1205" s="87"/>
      <c r="AW1205" s="87"/>
      <c r="AX1205" s="87"/>
      <c r="AY1205" s="87"/>
      <c r="AZ1205" s="87"/>
      <c r="BA1205" s="87"/>
      <c r="BB1205" s="87"/>
      <c r="BC1205" s="87"/>
      <c r="BD1205" s="87"/>
      <c r="BE1205" s="87"/>
      <c r="BF1205" s="87"/>
      <c r="BG1205" s="87"/>
      <c r="BH1205" s="87"/>
      <c r="BI1205" s="87"/>
      <c r="BJ1205" s="87"/>
      <c r="BK1205" s="87"/>
      <c r="BL1205" s="87"/>
      <c r="BM1205" s="87"/>
      <c r="BN1205" s="87"/>
      <c r="BO1205" s="16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  <c r="DG1205" s="16"/>
      <c r="DH1205" s="16"/>
      <c r="DI1205" s="16"/>
      <c r="DJ1205" s="16"/>
      <c r="DK1205" s="16"/>
      <c r="DL1205" s="16"/>
      <c r="DM1205" s="16"/>
      <c r="DN1205" s="16"/>
      <c r="DO1205" s="16"/>
      <c r="DP1205" s="16"/>
      <c r="DQ1205" s="16"/>
      <c r="DR1205" s="16"/>
      <c r="DS1205" s="16"/>
      <c r="DT1205" s="16"/>
      <c r="DU1205" s="16"/>
      <c r="DV1205" s="16"/>
      <c r="DW1205" s="16"/>
      <c r="DX1205" s="16"/>
      <c r="DY1205" s="16"/>
      <c r="DZ1205" s="16"/>
      <c r="EA1205" s="16"/>
      <c r="EB1205" s="16"/>
      <c r="EC1205" s="16"/>
      <c r="ED1205" s="16"/>
      <c r="EE1205" s="16"/>
      <c r="EF1205" s="16"/>
      <c r="EG1205" s="16"/>
      <c r="EH1205" s="16"/>
      <c r="EI1205" s="16"/>
      <c r="EJ1205" s="16"/>
      <c r="EK1205" s="16"/>
      <c r="EL1205" s="16"/>
      <c r="EM1205" s="16"/>
      <c r="EN1205" s="16"/>
      <c r="EO1205" s="16"/>
      <c r="EP1205" s="16"/>
      <c r="EQ1205" s="16"/>
      <c r="ER1205" s="16"/>
      <c r="ES1205" s="16"/>
      <c r="ET1205" s="16"/>
    </row>
    <row r="1206" spans="1:150" s="36" customFormat="1" ht="26.25" customHeight="1" x14ac:dyDescent="0.2">
      <c r="A1206" s="87"/>
      <c r="B1206" s="32"/>
      <c r="C1206" s="32"/>
      <c r="D1206" s="32"/>
      <c r="E1206" s="32"/>
      <c r="F1206" s="32"/>
      <c r="G1206" s="116"/>
      <c r="H1206" s="60"/>
      <c r="I1206" s="87"/>
      <c r="J1206" s="87"/>
      <c r="AL1206" s="87"/>
      <c r="AM1206" s="87"/>
      <c r="AN1206" s="87"/>
      <c r="AO1206" s="87"/>
      <c r="AP1206" s="87"/>
      <c r="AQ1206" s="87"/>
      <c r="AR1206" s="87"/>
      <c r="AS1206" s="87"/>
      <c r="AT1206" s="87"/>
      <c r="AU1206" s="87"/>
      <c r="AV1206" s="87"/>
      <c r="AW1206" s="87"/>
      <c r="AX1206" s="87"/>
      <c r="AY1206" s="87"/>
      <c r="AZ1206" s="87"/>
      <c r="BA1206" s="87"/>
      <c r="BB1206" s="87"/>
      <c r="BC1206" s="87"/>
      <c r="BD1206" s="87"/>
      <c r="BE1206" s="87"/>
      <c r="BF1206" s="87"/>
      <c r="BG1206" s="87"/>
      <c r="BH1206" s="87"/>
      <c r="BI1206" s="87"/>
      <c r="BJ1206" s="87"/>
      <c r="BK1206" s="87"/>
      <c r="BL1206" s="87"/>
      <c r="BM1206" s="87"/>
      <c r="BN1206" s="87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  <c r="DY1206" s="16"/>
      <c r="DZ1206" s="16"/>
      <c r="EA1206" s="16"/>
      <c r="EB1206" s="16"/>
      <c r="EC1206" s="16"/>
      <c r="ED1206" s="16"/>
      <c r="EE1206" s="16"/>
      <c r="EF1206" s="16"/>
      <c r="EG1206" s="16"/>
      <c r="EH1206" s="16"/>
      <c r="EI1206" s="16"/>
      <c r="EJ1206" s="16"/>
      <c r="EK1206" s="16"/>
      <c r="EL1206" s="16"/>
      <c r="EM1206" s="16"/>
      <c r="EN1206" s="16"/>
      <c r="EO1206" s="16"/>
      <c r="EP1206" s="16"/>
      <c r="EQ1206" s="16"/>
      <c r="ER1206" s="16"/>
      <c r="ES1206" s="16"/>
      <c r="ET1206" s="16"/>
    </row>
    <row r="1207" spans="1:150" ht="26.25" customHeight="1" x14ac:dyDescent="0.2">
      <c r="B1207" s="565" t="s">
        <v>130</v>
      </c>
      <c r="C1207" s="565"/>
      <c r="D1207" s="565"/>
      <c r="E1207" s="565"/>
      <c r="F1207" s="104" t="s">
        <v>27</v>
      </c>
      <c r="G1207" s="206" t="e">
        <f>G1196+G1202</f>
        <v>#DIV/0!</v>
      </c>
      <c r="H1207" s="19">
        <f>H1202+1</f>
        <v>1009</v>
      </c>
      <c r="K1207" s="19">
        <f>H1207</f>
        <v>1009</v>
      </c>
      <c r="L1207" s="31" t="s">
        <v>5</v>
      </c>
      <c r="M1207" s="19">
        <f>H1196</f>
        <v>1006</v>
      </c>
      <c r="N1207" s="31" t="s">
        <v>3</v>
      </c>
      <c r="O1207" s="19">
        <f>H1202</f>
        <v>1008</v>
      </c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</row>
    <row r="1208" spans="1:150" ht="26.25" customHeight="1" x14ac:dyDescent="0.2">
      <c r="B1208" s="565" t="s">
        <v>73</v>
      </c>
      <c r="C1208" s="565"/>
      <c r="D1208" s="565"/>
      <c r="E1208" s="565"/>
      <c r="F1208" s="104" t="s">
        <v>86</v>
      </c>
      <c r="G1208" s="24">
        <f>Coeficientes!$F$266</f>
        <v>0</v>
      </c>
      <c r="H1208" s="19">
        <f>H1207+1</f>
        <v>1010</v>
      </c>
      <c r="L1208" s="36"/>
      <c r="N1208" s="36"/>
      <c r="O1208" s="36"/>
      <c r="P1208" s="36"/>
      <c r="Q1208" s="36"/>
      <c r="R1208" s="36"/>
      <c r="S1208" s="36"/>
      <c r="T1208" s="36"/>
      <c r="U1208" s="36"/>
      <c r="V1208" s="87"/>
      <c r="W1208" s="87"/>
      <c r="X1208" s="87"/>
      <c r="Y1208" s="87"/>
      <c r="Z1208" s="87"/>
      <c r="AA1208" s="87"/>
      <c r="AB1208" s="87"/>
      <c r="AC1208" s="87"/>
      <c r="AD1208" s="87"/>
      <c r="AE1208" s="87"/>
      <c r="AF1208" s="36"/>
      <c r="AG1208" s="36"/>
      <c r="AH1208" s="36"/>
      <c r="AI1208" s="36"/>
      <c r="AJ1208" s="36"/>
      <c r="AK1208" s="87"/>
    </row>
    <row r="1209" spans="1:150" s="1" customFormat="1" ht="26.25" customHeight="1" x14ac:dyDescent="0.2">
      <c r="A1209" s="83"/>
      <c r="B1209" s="565" t="s">
        <v>131</v>
      </c>
      <c r="C1209" s="565"/>
      <c r="D1209" s="565"/>
      <c r="E1209" s="565"/>
      <c r="F1209" s="104" t="s">
        <v>27</v>
      </c>
      <c r="G1209" s="206" t="e">
        <f>G1207/(1-G1208/100)</f>
        <v>#DIV/0!</v>
      </c>
      <c r="H1209" s="19">
        <f t="shared" ref="H1209:H1215" si="184">H1208+1</f>
        <v>1011</v>
      </c>
      <c r="I1209" s="83"/>
      <c r="J1209" s="83"/>
      <c r="K1209" s="19">
        <f>H1209</f>
        <v>1011</v>
      </c>
      <c r="L1209" s="61" t="s">
        <v>5</v>
      </c>
      <c r="M1209" s="19">
        <f>H1207</f>
        <v>1009</v>
      </c>
      <c r="N1209" s="61" t="s">
        <v>319</v>
      </c>
      <c r="O1209" s="19">
        <f>H1208</f>
        <v>1010</v>
      </c>
      <c r="P1209" s="162" t="s">
        <v>77</v>
      </c>
      <c r="R1209" s="36"/>
      <c r="S1209" s="67"/>
      <c r="T1209" s="67"/>
      <c r="U1209" s="67"/>
      <c r="V1209" s="83"/>
      <c r="W1209" s="83"/>
      <c r="X1209" s="83"/>
      <c r="Y1209" s="83"/>
      <c r="Z1209" s="83"/>
      <c r="AA1209" s="83"/>
      <c r="AB1209" s="83"/>
      <c r="AC1209" s="83"/>
      <c r="AD1209" s="83"/>
      <c r="AE1209" s="83"/>
      <c r="AF1209" s="36"/>
      <c r="AG1209" s="36"/>
      <c r="AH1209" s="36"/>
      <c r="AI1209" s="36"/>
      <c r="AJ1209" s="36"/>
      <c r="AK1209" s="83"/>
      <c r="AL1209" s="83"/>
      <c r="AM1209" s="83"/>
      <c r="AN1209" s="83"/>
      <c r="AO1209" s="83"/>
      <c r="AP1209" s="83"/>
      <c r="AQ1209" s="83"/>
      <c r="AR1209" s="83"/>
      <c r="AS1209" s="83"/>
      <c r="AT1209" s="83"/>
      <c r="AU1209" s="83"/>
      <c r="AV1209" s="83"/>
      <c r="AW1209" s="83"/>
      <c r="AX1209" s="83"/>
      <c r="AY1209" s="83"/>
      <c r="AZ1209" s="83"/>
      <c r="BA1209" s="83"/>
      <c r="BB1209" s="83"/>
      <c r="BC1209" s="83"/>
      <c r="BD1209" s="83"/>
      <c r="BE1209" s="83"/>
      <c r="BF1209" s="83"/>
      <c r="BG1209" s="83"/>
      <c r="BH1209" s="83"/>
      <c r="BI1209" s="83"/>
      <c r="BJ1209" s="83"/>
      <c r="BK1209" s="83"/>
      <c r="BL1209" s="83"/>
      <c r="BM1209" s="83"/>
      <c r="BN1209" s="83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  <c r="DP1209" s="10"/>
      <c r="DQ1209" s="10"/>
      <c r="DR1209" s="10"/>
      <c r="DS1209" s="10"/>
      <c r="DT1209" s="10"/>
      <c r="DU1209" s="10"/>
      <c r="DV1209" s="10"/>
      <c r="DW1209" s="10"/>
      <c r="DX1209" s="10"/>
      <c r="DY1209" s="10"/>
      <c r="DZ1209" s="10"/>
      <c r="EA1209" s="10"/>
      <c r="EB1209" s="10"/>
      <c r="EC1209" s="10"/>
      <c r="ED1209" s="10"/>
      <c r="EE1209" s="10"/>
      <c r="EF1209" s="10"/>
      <c r="EG1209" s="10"/>
      <c r="EH1209" s="10"/>
      <c r="EI1209" s="10"/>
      <c r="EJ1209" s="10"/>
      <c r="EK1209" s="10"/>
      <c r="EL1209" s="10"/>
      <c r="EM1209" s="10"/>
      <c r="EN1209" s="10"/>
      <c r="EO1209" s="10"/>
      <c r="EP1209" s="10"/>
      <c r="EQ1209" s="10"/>
      <c r="ER1209" s="10"/>
      <c r="ES1209" s="10"/>
      <c r="ET1209" s="10"/>
    </row>
    <row r="1210" spans="1:150" s="1" customFormat="1" ht="26.25" customHeight="1" x14ac:dyDescent="0.2">
      <c r="A1210" s="83"/>
      <c r="B1210" s="565" t="s">
        <v>460</v>
      </c>
      <c r="C1210" s="565"/>
      <c r="D1210" s="565"/>
      <c r="E1210" s="565"/>
      <c r="F1210" s="104" t="s">
        <v>27</v>
      </c>
      <c r="G1210" s="98" t="e">
        <f>Insumos!G21</f>
        <v>#DIV/0!</v>
      </c>
      <c r="H1210" s="19">
        <f t="shared" si="184"/>
        <v>1012</v>
      </c>
      <c r="I1210" s="83"/>
      <c r="J1210" s="83"/>
      <c r="K1210" s="172"/>
      <c r="L1210" s="61"/>
      <c r="M1210" s="172"/>
      <c r="N1210" s="61"/>
      <c r="O1210" s="172"/>
      <c r="P1210" s="162"/>
      <c r="R1210" s="36"/>
      <c r="S1210" s="67"/>
      <c r="T1210" s="67"/>
      <c r="U1210" s="67"/>
      <c r="V1210" s="83"/>
      <c r="W1210" s="83"/>
      <c r="X1210" s="83"/>
      <c r="Y1210" s="83"/>
      <c r="Z1210" s="83"/>
      <c r="AA1210" s="83"/>
      <c r="AB1210" s="83"/>
      <c r="AC1210" s="83"/>
      <c r="AD1210" s="83"/>
      <c r="AE1210" s="83"/>
      <c r="AF1210" s="36"/>
      <c r="AG1210" s="36"/>
      <c r="AH1210" s="36"/>
      <c r="AI1210" s="36"/>
      <c r="AJ1210" s="36"/>
      <c r="AK1210" s="83"/>
      <c r="AL1210" s="83"/>
      <c r="AM1210" s="83"/>
      <c r="AN1210" s="83"/>
      <c r="AO1210" s="83"/>
      <c r="AP1210" s="83"/>
      <c r="AQ1210" s="83"/>
      <c r="AR1210" s="83"/>
      <c r="AS1210" s="83"/>
      <c r="AT1210" s="83"/>
      <c r="AU1210" s="83"/>
      <c r="AV1210" s="83"/>
      <c r="AW1210" s="83"/>
      <c r="AX1210" s="83"/>
      <c r="AY1210" s="83"/>
      <c r="AZ1210" s="83"/>
      <c r="BA1210" s="83"/>
      <c r="BB1210" s="83"/>
      <c r="BC1210" s="83"/>
      <c r="BD1210" s="83"/>
      <c r="BE1210" s="83"/>
      <c r="BF1210" s="83"/>
      <c r="BG1210" s="83"/>
      <c r="BH1210" s="83"/>
      <c r="BI1210" s="83"/>
      <c r="BJ1210" s="83"/>
      <c r="BK1210" s="83"/>
      <c r="BL1210" s="83"/>
      <c r="BM1210" s="83"/>
      <c r="BN1210" s="83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  <c r="DP1210" s="10"/>
      <c r="DQ1210" s="10"/>
      <c r="DR1210" s="10"/>
      <c r="DS1210" s="10"/>
      <c r="DT1210" s="10"/>
      <c r="DU1210" s="10"/>
      <c r="DV1210" s="10"/>
      <c r="DW1210" s="10"/>
      <c r="DX1210" s="10"/>
      <c r="DY1210" s="10"/>
      <c r="DZ1210" s="10"/>
      <c r="EA1210" s="10"/>
      <c r="EB1210" s="10"/>
      <c r="EC1210" s="10"/>
      <c r="ED1210" s="10"/>
      <c r="EE1210" s="10"/>
      <c r="EF1210" s="10"/>
      <c r="EG1210" s="10"/>
      <c r="EH1210" s="10"/>
      <c r="EI1210" s="10"/>
      <c r="EJ1210" s="10"/>
      <c r="EK1210" s="10"/>
      <c r="EL1210" s="10"/>
      <c r="EM1210" s="10"/>
      <c r="EN1210" s="10"/>
      <c r="EO1210" s="10"/>
      <c r="EP1210" s="10"/>
      <c r="EQ1210" s="10"/>
      <c r="ER1210" s="10"/>
      <c r="ES1210" s="10"/>
      <c r="ET1210" s="10"/>
    </row>
    <row r="1211" spans="1:150" s="1" customFormat="1" ht="26.25" customHeight="1" x14ac:dyDescent="0.2">
      <c r="A1211" s="83"/>
      <c r="B1211" s="565" t="s">
        <v>455</v>
      </c>
      <c r="C1211" s="565"/>
      <c r="D1211" s="565"/>
      <c r="E1211" s="565"/>
      <c r="F1211" s="104" t="s">
        <v>454</v>
      </c>
      <c r="G1211" s="446">
        <f>Insumos!G31</f>
        <v>0</v>
      </c>
      <c r="H1211" s="19">
        <f t="shared" si="184"/>
        <v>1013</v>
      </c>
      <c r="I1211" s="83"/>
      <c r="J1211" s="83"/>
      <c r="K1211" s="83"/>
      <c r="L1211" s="83"/>
      <c r="M1211" s="83"/>
      <c r="N1211" s="83"/>
      <c r="O1211" s="83"/>
      <c r="P1211" s="83"/>
      <c r="R1211" s="36"/>
      <c r="S1211" s="67"/>
      <c r="T1211" s="67"/>
      <c r="U1211" s="67"/>
      <c r="V1211" s="83"/>
      <c r="W1211" s="83"/>
      <c r="X1211" s="83"/>
      <c r="Y1211" s="83"/>
      <c r="Z1211" s="83"/>
      <c r="AA1211" s="83"/>
      <c r="AB1211" s="83"/>
      <c r="AC1211" s="83"/>
      <c r="AD1211" s="83"/>
      <c r="AE1211" s="83"/>
      <c r="AF1211" s="36"/>
      <c r="AG1211" s="36"/>
      <c r="AH1211" s="36"/>
      <c r="AI1211" s="36"/>
      <c r="AJ1211" s="36"/>
      <c r="AK1211" s="83"/>
      <c r="AL1211" s="83"/>
      <c r="AM1211" s="83"/>
      <c r="AN1211" s="83"/>
      <c r="AO1211" s="83"/>
      <c r="AP1211" s="83"/>
      <c r="AQ1211" s="83"/>
      <c r="AR1211" s="83"/>
      <c r="AS1211" s="83"/>
      <c r="AT1211" s="83"/>
      <c r="AU1211" s="83"/>
      <c r="AV1211" s="83"/>
      <c r="AW1211" s="83"/>
      <c r="AX1211" s="83"/>
      <c r="AY1211" s="83"/>
      <c r="AZ1211" s="83"/>
      <c r="BA1211" s="83"/>
      <c r="BB1211" s="83"/>
      <c r="BC1211" s="83"/>
      <c r="BD1211" s="83"/>
      <c r="BE1211" s="83"/>
      <c r="BF1211" s="83"/>
      <c r="BG1211" s="83"/>
      <c r="BH1211" s="83"/>
      <c r="BI1211" s="83"/>
      <c r="BJ1211" s="83"/>
      <c r="BK1211" s="83"/>
      <c r="BL1211" s="83"/>
      <c r="BM1211" s="83"/>
      <c r="BN1211" s="83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  <c r="DP1211" s="10"/>
      <c r="DQ1211" s="10"/>
      <c r="DR1211" s="10"/>
      <c r="DS1211" s="10"/>
      <c r="DT1211" s="10"/>
      <c r="DU1211" s="10"/>
      <c r="DV1211" s="10"/>
      <c r="DW1211" s="10"/>
      <c r="DX1211" s="10"/>
      <c r="DY1211" s="10"/>
      <c r="DZ1211" s="10"/>
      <c r="EA1211" s="10"/>
      <c r="EB1211" s="10"/>
      <c r="EC1211" s="10"/>
      <c r="ED1211" s="10"/>
      <c r="EE1211" s="10"/>
      <c r="EF1211" s="10"/>
      <c r="EG1211" s="10"/>
      <c r="EH1211" s="10"/>
      <c r="EI1211" s="10"/>
      <c r="EJ1211" s="10"/>
      <c r="EK1211" s="10"/>
      <c r="EL1211" s="10"/>
      <c r="EM1211" s="10"/>
      <c r="EN1211" s="10"/>
      <c r="EO1211" s="10"/>
      <c r="EP1211" s="10"/>
      <c r="EQ1211" s="10"/>
      <c r="ER1211" s="10"/>
      <c r="ES1211" s="10"/>
      <c r="ET1211" s="10"/>
    </row>
    <row r="1212" spans="1:150" s="1" customFormat="1" ht="26.25" customHeight="1" x14ac:dyDescent="0.2">
      <c r="A1212" s="83"/>
      <c r="B1212" s="565" t="s">
        <v>456</v>
      </c>
      <c r="C1212" s="565"/>
      <c r="D1212" s="565"/>
      <c r="E1212" s="565"/>
      <c r="F1212" s="104" t="s">
        <v>459</v>
      </c>
      <c r="G1212" s="206" t="e">
        <f>G1209/G1211</f>
        <v>#DIV/0!</v>
      </c>
      <c r="H1212" s="19">
        <f t="shared" si="184"/>
        <v>1014</v>
      </c>
      <c r="I1212" s="83"/>
      <c r="J1212" s="83"/>
      <c r="K1212" s="19">
        <f>H1212</f>
        <v>1014</v>
      </c>
      <c r="L1212" s="61" t="s">
        <v>5</v>
      </c>
      <c r="M1212" s="19">
        <f>H1209</f>
        <v>1011</v>
      </c>
      <c r="N1212" s="61" t="s">
        <v>6</v>
      </c>
      <c r="O1212" s="19">
        <f>H1211</f>
        <v>1013</v>
      </c>
      <c r="P1212" s="111"/>
      <c r="Q1212" s="83"/>
      <c r="R1212" s="111"/>
      <c r="S1212" s="67"/>
      <c r="T1212" s="67"/>
      <c r="U1212" s="67"/>
      <c r="V1212" s="83"/>
      <c r="W1212" s="83"/>
      <c r="X1212" s="83"/>
      <c r="Y1212" s="83"/>
      <c r="Z1212" s="83"/>
      <c r="AA1212" s="83"/>
      <c r="AB1212" s="83"/>
      <c r="AC1212" s="83"/>
      <c r="AD1212" s="83"/>
      <c r="AE1212" s="83"/>
      <c r="AF1212" s="36"/>
      <c r="AG1212" s="36"/>
      <c r="AH1212" s="36"/>
      <c r="AI1212" s="36"/>
      <c r="AJ1212" s="36"/>
      <c r="AK1212" s="83"/>
      <c r="AL1212" s="83"/>
      <c r="AM1212" s="83"/>
      <c r="AN1212" s="83"/>
      <c r="AO1212" s="83"/>
      <c r="AP1212" s="83"/>
      <c r="AQ1212" s="83"/>
      <c r="AR1212" s="83"/>
      <c r="AS1212" s="83"/>
      <c r="AT1212" s="83"/>
      <c r="AU1212" s="83"/>
      <c r="AV1212" s="83"/>
      <c r="AW1212" s="83"/>
      <c r="AX1212" s="83"/>
      <c r="AY1212" s="83"/>
      <c r="AZ1212" s="83"/>
      <c r="BA1212" s="83"/>
      <c r="BB1212" s="83"/>
      <c r="BC1212" s="83"/>
      <c r="BD1212" s="83"/>
      <c r="BE1212" s="83"/>
      <c r="BF1212" s="83"/>
      <c r="BG1212" s="83"/>
      <c r="BH1212" s="83"/>
      <c r="BI1212" s="83"/>
      <c r="BJ1212" s="83"/>
      <c r="BK1212" s="83"/>
      <c r="BL1212" s="83"/>
      <c r="BM1212" s="83"/>
      <c r="BN1212" s="83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  <c r="DP1212" s="10"/>
      <c r="DQ1212" s="10"/>
      <c r="DR1212" s="10"/>
      <c r="DS1212" s="10"/>
      <c r="DT1212" s="10"/>
      <c r="DU1212" s="10"/>
      <c r="DV1212" s="10"/>
      <c r="DW1212" s="10"/>
      <c r="DX1212" s="10"/>
      <c r="DY1212" s="10"/>
      <c r="DZ1212" s="10"/>
      <c r="EA1212" s="10"/>
      <c r="EB1212" s="10"/>
      <c r="EC1212" s="10"/>
      <c r="ED1212" s="10"/>
      <c r="EE1212" s="10"/>
      <c r="EF1212" s="10"/>
      <c r="EG1212" s="10"/>
      <c r="EH1212" s="10"/>
      <c r="EI1212" s="10"/>
      <c r="EJ1212" s="10"/>
      <c r="EK1212" s="10"/>
      <c r="EL1212" s="10"/>
      <c r="EM1212" s="10"/>
      <c r="EN1212" s="10"/>
      <c r="EO1212" s="10"/>
      <c r="EP1212" s="10"/>
      <c r="EQ1212" s="10"/>
      <c r="ER1212" s="10"/>
      <c r="ES1212" s="10"/>
      <c r="ET1212" s="10"/>
    </row>
    <row r="1213" spans="1:150" s="1" customFormat="1" ht="26.25" customHeight="1" x14ac:dyDescent="0.2">
      <c r="A1213" s="83"/>
      <c r="B1213" s="565" t="s">
        <v>457</v>
      </c>
      <c r="C1213" s="565"/>
      <c r="D1213" s="565"/>
      <c r="E1213" s="565"/>
      <c r="F1213" s="104" t="s">
        <v>459</v>
      </c>
      <c r="G1213" s="98" t="e">
        <f>Insumos!G22</f>
        <v>#DIV/0!</v>
      </c>
      <c r="H1213" s="19">
        <f t="shared" si="184"/>
        <v>1015</v>
      </c>
      <c r="I1213" s="83"/>
      <c r="J1213" s="83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83"/>
      <c r="W1213" s="83"/>
      <c r="X1213" s="83"/>
      <c r="Y1213" s="83"/>
      <c r="Z1213" s="83"/>
      <c r="AA1213" s="83"/>
      <c r="AB1213" s="83"/>
      <c r="AC1213" s="83"/>
      <c r="AD1213" s="83"/>
      <c r="AE1213" s="83"/>
      <c r="AF1213" s="36"/>
      <c r="AG1213" s="36"/>
      <c r="AH1213" s="36"/>
      <c r="AI1213" s="36"/>
      <c r="AJ1213" s="36"/>
      <c r="AK1213" s="83"/>
      <c r="AL1213" s="83"/>
      <c r="AM1213" s="83"/>
      <c r="AN1213" s="83"/>
      <c r="AO1213" s="83"/>
      <c r="AP1213" s="83"/>
      <c r="AQ1213" s="83"/>
      <c r="AR1213" s="83"/>
      <c r="AS1213" s="83"/>
      <c r="AT1213" s="83"/>
      <c r="AU1213" s="83"/>
      <c r="AV1213" s="83"/>
      <c r="AW1213" s="83"/>
      <c r="AX1213" s="83"/>
      <c r="AY1213" s="83"/>
      <c r="AZ1213" s="83"/>
      <c r="BA1213" s="83"/>
      <c r="BB1213" s="83"/>
      <c r="BC1213" s="83"/>
      <c r="BD1213" s="83"/>
      <c r="BE1213" s="83"/>
      <c r="BF1213" s="83"/>
      <c r="BG1213" s="83"/>
      <c r="BH1213" s="83"/>
      <c r="BI1213" s="83"/>
      <c r="BJ1213" s="83"/>
      <c r="BK1213" s="83"/>
      <c r="BL1213" s="83"/>
      <c r="BM1213" s="83"/>
      <c r="BN1213" s="83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  <c r="DP1213" s="10"/>
      <c r="DQ1213" s="10"/>
      <c r="DR1213" s="10"/>
      <c r="DS1213" s="10"/>
      <c r="DT1213" s="10"/>
      <c r="DU1213" s="10"/>
      <c r="DV1213" s="10"/>
      <c r="DW1213" s="10"/>
      <c r="DX1213" s="10"/>
      <c r="DY1213" s="10"/>
      <c r="DZ1213" s="10"/>
      <c r="EA1213" s="10"/>
      <c r="EB1213" s="10"/>
      <c r="EC1213" s="10"/>
      <c r="ED1213" s="10"/>
      <c r="EE1213" s="10"/>
      <c r="EF1213" s="10"/>
      <c r="EG1213" s="10"/>
      <c r="EH1213" s="10"/>
      <c r="EI1213" s="10"/>
      <c r="EJ1213" s="10"/>
      <c r="EK1213" s="10"/>
      <c r="EL1213" s="10"/>
      <c r="EM1213" s="10"/>
      <c r="EN1213" s="10"/>
      <c r="EO1213" s="10"/>
      <c r="EP1213" s="10"/>
      <c r="EQ1213" s="10"/>
      <c r="ER1213" s="10"/>
      <c r="ES1213" s="10"/>
      <c r="ET1213" s="10"/>
    </row>
    <row r="1214" spans="1:150" s="1" customFormat="1" ht="26.25" customHeight="1" x14ac:dyDescent="0.2">
      <c r="A1214" s="83"/>
      <c r="B1214" s="565" t="s">
        <v>238</v>
      </c>
      <c r="C1214" s="565"/>
      <c r="D1214" s="565"/>
      <c r="E1214" s="565"/>
      <c r="F1214" s="104" t="s">
        <v>86</v>
      </c>
      <c r="G1214" s="447" t="e">
        <f>G1209/G1210-1</f>
        <v>#DIV/0!</v>
      </c>
      <c r="H1214" s="19">
        <f t="shared" si="184"/>
        <v>1016</v>
      </c>
      <c r="I1214" s="83"/>
      <c r="J1214" s="83"/>
      <c r="K1214" s="19">
        <f>H1214</f>
        <v>1016</v>
      </c>
      <c r="L1214" s="62" t="s">
        <v>240</v>
      </c>
      <c r="M1214" s="19">
        <f>H1209</f>
        <v>1011</v>
      </c>
      <c r="N1214" s="61" t="s">
        <v>6</v>
      </c>
      <c r="O1214" s="19">
        <f>H1210</f>
        <v>1012</v>
      </c>
      <c r="P1214" s="61">
        <v>-1</v>
      </c>
      <c r="Q1214" s="67" t="s">
        <v>239</v>
      </c>
      <c r="R1214" s="83"/>
      <c r="S1214" s="67"/>
      <c r="T1214" s="67"/>
      <c r="U1214" s="67"/>
      <c r="V1214" s="83"/>
      <c r="W1214" s="83"/>
      <c r="X1214" s="83"/>
      <c r="Y1214" s="83"/>
      <c r="Z1214" s="83"/>
      <c r="AA1214" s="83"/>
      <c r="AB1214" s="83"/>
      <c r="AC1214" s="83"/>
      <c r="AD1214" s="83"/>
      <c r="AE1214" s="83"/>
      <c r="AF1214" s="36"/>
      <c r="AG1214" s="36"/>
      <c r="AH1214" s="36"/>
      <c r="AI1214" s="36"/>
      <c r="AJ1214" s="36"/>
      <c r="AK1214" s="83"/>
      <c r="AL1214" s="83"/>
      <c r="AM1214" s="83"/>
      <c r="AN1214" s="83"/>
      <c r="AO1214" s="83"/>
      <c r="AP1214" s="83"/>
      <c r="AQ1214" s="83"/>
      <c r="AR1214" s="83"/>
      <c r="AS1214" s="83"/>
      <c r="AT1214" s="83"/>
      <c r="AU1214" s="83"/>
      <c r="AV1214" s="83"/>
      <c r="AW1214" s="83"/>
      <c r="AX1214" s="83"/>
      <c r="AY1214" s="83"/>
      <c r="AZ1214" s="83"/>
      <c r="BA1214" s="83"/>
      <c r="BB1214" s="83"/>
      <c r="BC1214" s="83"/>
      <c r="BD1214" s="83"/>
      <c r="BE1214" s="83"/>
      <c r="BF1214" s="83"/>
      <c r="BG1214" s="83"/>
      <c r="BH1214" s="83"/>
      <c r="BI1214" s="83"/>
      <c r="BJ1214" s="83"/>
      <c r="BK1214" s="83"/>
      <c r="BL1214" s="83"/>
      <c r="BM1214" s="83"/>
      <c r="BN1214" s="83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  <c r="DP1214" s="10"/>
      <c r="DQ1214" s="10"/>
      <c r="DR1214" s="10"/>
      <c r="DS1214" s="10"/>
      <c r="DT1214" s="10"/>
      <c r="DU1214" s="10"/>
      <c r="DV1214" s="10"/>
      <c r="DW1214" s="10"/>
      <c r="DX1214" s="10"/>
      <c r="DY1214" s="10"/>
      <c r="DZ1214" s="10"/>
      <c r="EA1214" s="10"/>
      <c r="EB1214" s="10"/>
      <c r="EC1214" s="10"/>
      <c r="ED1214" s="10"/>
      <c r="EE1214" s="10"/>
      <c r="EF1214" s="10"/>
      <c r="EG1214" s="10"/>
      <c r="EH1214" s="10"/>
      <c r="EI1214" s="10"/>
      <c r="EJ1214" s="10"/>
      <c r="EK1214" s="10"/>
      <c r="EL1214" s="10"/>
      <c r="EM1214" s="10"/>
      <c r="EN1214" s="10"/>
      <c r="EO1214" s="10"/>
      <c r="EP1214" s="10"/>
      <c r="EQ1214" s="10"/>
      <c r="ER1214" s="10"/>
      <c r="ES1214" s="10"/>
      <c r="ET1214" s="10"/>
    </row>
    <row r="1215" spans="1:150" s="1" customFormat="1" ht="26.25" customHeight="1" x14ac:dyDescent="0.2">
      <c r="A1215" s="83"/>
      <c r="B1215" s="565" t="s">
        <v>458</v>
      </c>
      <c r="C1215" s="565"/>
      <c r="D1215" s="565"/>
      <c r="E1215" s="565"/>
      <c r="F1215" s="104" t="s">
        <v>86</v>
      </c>
      <c r="G1215" s="447" t="e">
        <f>G1212/G1213-1</f>
        <v>#DIV/0!</v>
      </c>
      <c r="H1215" s="19">
        <f t="shared" si="184"/>
        <v>1017</v>
      </c>
      <c r="I1215" s="83"/>
      <c r="J1215" s="83"/>
      <c r="K1215" s="19">
        <f>H1215</f>
        <v>1017</v>
      </c>
      <c r="L1215" s="62" t="s">
        <v>240</v>
      </c>
      <c r="M1215" s="19">
        <f>H1212</f>
        <v>1014</v>
      </c>
      <c r="N1215" s="61" t="s">
        <v>6</v>
      </c>
      <c r="O1215" s="19">
        <f>H1213</f>
        <v>1015</v>
      </c>
      <c r="P1215" s="61">
        <v>-1</v>
      </c>
      <c r="Q1215" s="67" t="s">
        <v>239</v>
      </c>
      <c r="R1215" s="83"/>
      <c r="S1215" s="67"/>
      <c r="T1215" s="67"/>
      <c r="U1215" s="67"/>
      <c r="V1215" s="83"/>
      <c r="W1215" s="83"/>
      <c r="X1215" s="83"/>
      <c r="Y1215" s="83"/>
      <c r="Z1215" s="83"/>
      <c r="AA1215" s="83"/>
      <c r="AB1215" s="83"/>
      <c r="AC1215" s="83"/>
      <c r="AD1215" s="83"/>
      <c r="AE1215" s="83"/>
      <c r="AF1215" s="36"/>
      <c r="AG1215" s="36"/>
      <c r="AH1215" s="36"/>
      <c r="AI1215" s="36"/>
      <c r="AJ1215" s="36"/>
      <c r="AK1215" s="83"/>
      <c r="AL1215" s="83"/>
      <c r="AM1215" s="83"/>
      <c r="AN1215" s="83"/>
      <c r="AO1215" s="83"/>
      <c r="AP1215" s="83"/>
      <c r="AQ1215" s="83"/>
      <c r="AR1215" s="83"/>
      <c r="AS1215" s="83"/>
      <c r="AT1215" s="83"/>
      <c r="AU1215" s="83"/>
      <c r="AV1215" s="83"/>
      <c r="AW1215" s="83"/>
      <c r="AX1215" s="83"/>
      <c r="AY1215" s="83"/>
      <c r="AZ1215" s="83"/>
      <c r="BA1215" s="83"/>
      <c r="BB1215" s="83"/>
      <c r="BC1215" s="83"/>
      <c r="BD1215" s="83"/>
      <c r="BE1215" s="83"/>
      <c r="BF1215" s="83"/>
      <c r="BG1215" s="83"/>
      <c r="BH1215" s="83"/>
      <c r="BI1215" s="83"/>
      <c r="BJ1215" s="83"/>
      <c r="BK1215" s="83"/>
      <c r="BL1215" s="83"/>
      <c r="BM1215" s="83"/>
      <c r="BN1215" s="83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  <c r="EI1215" s="10"/>
      <c r="EJ1215" s="10"/>
      <c r="EK1215" s="10"/>
      <c r="EL1215" s="10"/>
      <c r="EM1215" s="10"/>
      <c r="EN1215" s="10"/>
      <c r="EO1215" s="10"/>
      <c r="EP1215" s="10"/>
      <c r="EQ1215" s="10"/>
      <c r="ER1215" s="10"/>
      <c r="ES1215" s="10"/>
      <c r="ET1215" s="10"/>
    </row>
    <row r="1216" spans="1:150" ht="26.25" customHeight="1" x14ac:dyDescent="0.2">
      <c r="B1216" s="82"/>
      <c r="C1216" s="82"/>
      <c r="D1216" s="96"/>
      <c r="E1216" s="96"/>
      <c r="F1216" s="96"/>
      <c r="G1216" s="93"/>
      <c r="H1216" s="94"/>
      <c r="K1216" s="36"/>
      <c r="L1216" s="36"/>
      <c r="M1216" s="36"/>
      <c r="N1216" s="36"/>
      <c r="O1216" s="36"/>
      <c r="P1216" s="87"/>
      <c r="Q1216" s="87"/>
      <c r="R1216" s="87"/>
      <c r="S1216" s="36"/>
      <c r="T1216" s="36"/>
      <c r="U1216" s="36"/>
      <c r="V1216" s="87"/>
      <c r="W1216" s="87"/>
      <c r="X1216" s="87"/>
      <c r="Y1216" s="87"/>
      <c r="Z1216" s="87"/>
      <c r="AA1216" s="87"/>
      <c r="AB1216" s="87"/>
      <c r="AC1216" s="87"/>
      <c r="AD1216" s="87"/>
      <c r="AE1216" s="87"/>
      <c r="AF1216" s="36"/>
      <c r="AG1216" s="36"/>
      <c r="AH1216" s="36"/>
      <c r="AI1216" s="36"/>
      <c r="AJ1216" s="36"/>
      <c r="AK1216" s="87"/>
    </row>
    <row r="1217" spans="2:150" ht="26.25" customHeight="1" x14ac:dyDescent="0.2">
      <c r="B1217" s="115"/>
      <c r="C1217" s="115"/>
      <c r="F1217" s="444"/>
      <c r="G1217" s="93"/>
      <c r="H1217" s="94"/>
      <c r="K1217" s="87"/>
      <c r="L1217" s="87"/>
      <c r="M1217" s="87"/>
      <c r="N1217" s="87"/>
      <c r="O1217" s="87"/>
      <c r="P1217" s="87"/>
      <c r="R1217" s="36"/>
      <c r="S1217" s="36"/>
      <c r="T1217" s="36"/>
      <c r="U1217" s="36"/>
      <c r="V1217" s="87"/>
      <c r="W1217" s="87"/>
      <c r="X1217" s="87"/>
      <c r="Y1217" s="87"/>
      <c r="Z1217" s="87"/>
      <c r="AA1217" s="87"/>
      <c r="AB1217" s="87"/>
      <c r="AC1217" s="87"/>
      <c r="AD1217" s="87"/>
      <c r="AE1217" s="87"/>
      <c r="AF1217" s="36"/>
      <c r="AG1217" s="36"/>
      <c r="AH1217" s="36"/>
      <c r="AI1217" s="36"/>
      <c r="AJ1217" s="36"/>
      <c r="AK1217" s="87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  <c r="DE1217" s="15"/>
      <c r="DF1217" s="15"/>
      <c r="DG1217" s="15"/>
      <c r="DH1217" s="15"/>
      <c r="DI1217" s="15"/>
      <c r="DJ1217" s="15"/>
      <c r="DK1217" s="15"/>
      <c r="DL1217" s="15"/>
      <c r="DM1217" s="15"/>
      <c r="DN1217" s="15"/>
      <c r="DO1217" s="15"/>
      <c r="DP1217" s="15"/>
      <c r="DQ1217" s="15"/>
      <c r="DR1217" s="15"/>
      <c r="DS1217" s="15"/>
      <c r="DT1217" s="15"/>
      <c r="DU1217" s="15"/>
      <c r="DV1217" s="15"/>
      <c r="DW1217" s="15"/>
      <c r="DX1217" s="15"/>
      <c r="DY1217" s="15"/>
      <c r="DZ1217" s="15"/>
      <c r="EA1217" s="15"/>
      <c r="EB1217" s="15"/>
      <c r="EC1217" s="15"/>
      <c r="ED1217" s="15"/>
      <c r="EE1217" s="15"/>
      <c r="EF1217" s="15"/>
      <c r="EG1217" s="15"/>
      <c r="EH1217" s="15"/>
      <c r="EI1217" s="15"/>
      <c r="EJ1217" s="15"/>
      <c r="EK1217" s="15"/>
      <c r="EL1217" s="15"/>
      <c r="EM1217" s="15"/>
      <c r="EN1217" s="15"/>
      <c r="EO1217" s="15"/>
      <c r="EP1217" s="15"/>
      <c r="EQ1217" s="15"/>
      <c r="ER1217" s="15"/>
      <c r="ES1217" s="15"/>
      <c r="ET1217" s="15"/>
    </row>
    <row r="1218" spans="2:150" s="87" customFormat="1" ht="26.25" customHeight="1" x14ac:dyDescent="0.2">
      <c r="F1218" s="444"/>
      <c r="G1218" s="93"/>
      <c r="H1218" s="94"/>
      <c r="AF1218" s="36"/>
      <c r="AG1218" s="36"/>
      <c r="AH1218" s="36"/>
      <c r="AI1218" s="36"/>
      <c r="AJ1218" s="36"/>
    </row>
    <row r="1219" spans="2:150" s="87" customFormat="1" ht="26.25" customHeight="1" x14ac:dyDescent="0.2">
      <c r="B1219" s="82"/>
      <c r="C1219" s="82"/>
      <c r="D1219" s="96"/>
      <c r="E1219" s="96"/>
      <c r="F1219" s="96"/>
      <c r="G1219" s="93"/>
      <c r="H1219" s="94"/>
      <c r="AF1219" s="36"/>
      <c r="AG1219" s="36"/>
      <c r="AH1219" s="36"/>
      <c r="AI1219" s="36"/>
      <c r="AJ1219" s="36"/>
    </row>
    <row r="1220" spans="2:150" s="87" customFormat="1" ht="26.25" customHeight="1" x14ac:dyDescent="0.2">
      <c r="B1220" s="82"/>
      <c r="C1220" s="82"/>
      <c r="D1220" s="96"/>
      <c r="E1220" s="96"/>
      <c r="F1220" s="96"/>
      <c r="G1220" s="258"/>
      <c r="H1220" s="94"/>
      <c r="AF1220" s="36"/>
      <c r="AG1220" s="36"/>
      <c r="AH1220" s="36"/>
      <c r="AI1220" s="36"/>
      <c r="AJ1220" s="36"/>
    </row>
    <row r="1221" spans="2:150" s="87" customFormat="1" ht="26.25" customHeight="1" x14ac:dyDescent="0.2">
      <c r="D1221" s="96"/>
      <c r="E1221" s="96"/>
      <c r="F1221" s="96"/>
      <c r="AF1221" s="36"/>
      <c r="AG1221" s="36"/>
      <c r="AH1221" s="36"/>
      <c r="AI1221" s="36"/>
      <c r="AJ1221" s="36"/>
    </row>
    <row r="1222" spans="2:150" s="87" customFormat="1" ht="26.25" customHeight="1" x14ac:dyDescent="0.2">
      <c r="D1222" s="96"/>
      <c r="E1222" s="96"/>
      <c r="F1222" s="96"/>
      <c r="AF1222" s="36"/>
      <c r="AG1222" s="36"/>
      <c r="AH1222" s="36"/>
      <c r="AI1222" s="36"/>
      <c r="AJ1222" s="36"/>
    </row>
    <row r="1223" spans="2:150" s="87" customFormat="1" ht="26.25" customHeight="1" x14ac:dyDescent="0.2">
      <c r="D1223" s="96"/>
      <c r="E1223" s="96"/>
      <c r="F1223" s="96"/>
      <c r="AF1223" s="36"/>
      <c r="AG1223" s="36"/>
      <c r="AH1223" s="36"/>
      <c r="AI1223" s="36"/>
      <c r="AJ1223" s="36"/>
    </row>
    <row r="1224" spans="2:150" s="87" customFormat="1" ht="26.25" customHeight="1" x14ac:dyDescent="0.2">
      <c r="D1224" s="96"/>
      <c r="E1224" s="96"/>
      <c r="F1224" s="96"/>
      <c r="AF1224" s="36"/>
      <c r="AG1224" s="36"/>
      <c r="AH1224" s="36"/>
      <c r="AI1224" s="36"/>
      <c r="AJ1224" s="36"/>
    </row>
    <row r="1225" spans="2:150" s="87" customFormat="1" ht="26.25" customHeight="1" x14ac:dyDescent="0.2">
      <c r="D1225" s="96"/>
      <c r="E1225" s="96"/>
      <c r="F1225" s="96"/>
      <c r="AF1225" s="36"/>
      <c r="AG1225" s="36"/>
      <c r="AH1225" s="36"/>
      <c r="AI1225" s="36"/>
      <c r="AJ1225" s="36"/>
    </row>
    <row r="1226" spans="2:150" s="87" customFormat="1" ht="26.25" customHeight="1" x14ac:dyDescent="0.2">
      <c r="D1226" s="96"/>
      <c r="E1226" s="96"/>
      <c r="F1226" s="96"/>
      <c r="AF1226" s="36"/>
      <c r="AG1226" s="36"/>
      <c r="AH1226" s="36"/>
      <c r="AI1226" s="36"/>
      <c r="AJ1226" s="36"/>
    </row>
    <row r="1227" spans="2:150" s="87" customFormat="1" ht="26.25" customHeight="1" x14ac:dyDescent="0.2">
      <c r="D1227" s="96"/>
      <c r="E1227" s="96"/>
      <c r="F1227" s="96"/>
      <c r="AF1227" s="36"/>
      <c r="AG1227" s="36"/>
      <c r="AH1227" s="36"/>
      <c r="AI1227" s="36"/>
      <c r="AJ1227" s="36"/>
    </row>
    <row r="1228" spans="2:150" s="87" customFormat="1" ht="26.25" customHeight="1" x14ac:dyDescent="0.2">
      <c r="D1228" s="96"/>
      <c r="E1228" s="96"/>
      <c r="F1228" s="96"/>
      <c r="AF1228" s="36"/>
      <c r="AG1228" s="36"/>
      <c r="AH1228" s="36"/>
      <c r="AI1228" s="36"/>
      <c r="AJ1228" s="36"/>
    </row>
    <row r="1229" spans="2:150" s="87" customFormat="1" ht="26.25" customHeight="1" x14ac:dyDescent="0.2">
      <c r="D1229" s="96"/>
      <c r="E1229" s="112"/>
      <c r="F1229" s="146"/>
      <c r="G1229" s="147"/>
      <c r="H1229" s="112"/>
      <c r="AF1229" s="36"/>
      <c r="AG1229" s="36"/>
      <c r="AH1229" s="36"/>
      <c r="AI1229" s="36"/>
      <c r="AJ1229" s="36"/>
    </row>
    <row r="1230" spans="2:150" s="87" customFormat="1" ht="26.25" customHeight="1" x14ac:dyDescent="0.2">
      <c r="D1230" s="96"/>
      <c r="E1230" s="112"/>
      <c r="F1230" s="146"/>
      <c r="G1230" s="148"/>
      <c r="H1230" s="149"/>
      <c r="AF1230" s="36"/>
      <c r="AG1230" s="36"/>
      <c r="AH1230" s="36"/>
      <c r="AI1230" s="36"/>
      <c r="AJ1230" s="36"/>
    </row>
    <row r="1231" spans="2:150" s="87" customFormat="1" ht="26.25" customHeight="1" x14ac:dyDescent="0.2">
      <c r="D1231" s="96"/>
      <c r="E1231" s="112"/>
      <c r="F1231" s="112"/>
      <c r="G1231" s="149"/>
      <c r="H1231" s="150"/>
      <c r="AF1231" s="36"/>
      <c r="AG1231" s="36"/>
      <c r="AH1231" s="36"/>
      <c r="AI1231" s="36"/>
      <c r="AJ1231" s="36"/>
    </row>
    <row r="1232" spans="2:150" s="87" customFormat="1" ht="26.25" customHeight="1" x14ac:dyDescent="0.2">
      <c r="D1232" s="96"/>
      <c r="E1232" s="151"/>
      <c r="F1232" s="112"/>
      <c r="G1232" s="148"/>
      <c r="H1232" s="149"/>
      <c r="AF1232" s="36"/>
      <c r="AG1232" s="36"/>
      <c r="AH1232" s="36"/>
      <c r="AI1232" s="36"/>
      <c r="AJ1232" s="36"/>
    </row>
    <row r="1233" spans="4:36" s="87" customFormat="1" ht="26.25" customHeight="1" x14ac:dyDescent="0.2">
      <c r="D1233" s="96"/>
      <c r="E1233" s="96"/>
      <c r="F1233" s="96"/>
      <c r="AF1233" s="36"/>
      <c r="AG1233" s="36"/>
      <c r="AH1233" s="36"/>
      <c r="AI1233" s="36"/>
      <c r="AJ1233" s="36"/>
    </row>
    <row r="1234" spans="4:36" s="87" customFormat="1" ht="26.25" customHeight="1" x14ac:dyDescent="0.2">
      <c r="D1234" s="96"/>
      <c r="E1234" s="96"/>
      <c r="F1234" s="96"/>
      <c r="AF1234" s="36"/>
      <c r="AG1234" s="36"/>
      <c r="AH1234" s="36"/>
      <c r="AI1234" s="36"/>
      <c r="AJ1234" s="36"/>
    </row>
    <row r="1235" spans="4:36" s="87" customFormat="1" ht="26.25" customHeight="1" x14ac:dyDescent="0.2">
      <c r="D1235" s="96"/>
      <c r="E1235" s="96"/>
      <c r="F1235" s="96"/>
      <c r="AF1235" s="36"/>
      <c r="AG1235" s="36"/>
      <c r="AH1235" s="36"/>
      <c r="AI1235" s="36"/>
      <c r="AJ1235" s="36"/>
    </row>
    <row r="1236" spans="4:36" s="87" customFormat="1" ht="26.25" customHeight="1" x14ac:dyDescent="0.2">
      <c r="D1236" s="96"/>
      <c r="E1236" s="96"/>
      <c r="F1236" s="96"/>
      <c r="AF1236" s="36"/>
      <c r="AG1236" s="36"/>
      <c r="AH1236" s="36"/>
      <c r="AI1236" s="36"/>
      <c r="AJ1236" s="36"/>
    </row>
    <row r="1237" spans="4:36" s="87" customFormat="1" ht="26.25" customHeight="1" x14ac:dyDescent="0.2">
      <c r="D1237" s="96"/>
      <c r="E1237" s="96"/>
      <c r="F1237" s="96"/>
      <c r="AF1237" s="36"/>
      <c r="AG1237" s="36"/>
      <c r="AH1237" s="36"/>
      <c r="AI1237" s="36"/>
      <c r="AJ1237" s="36"/>
    </row>
    <row r="1238" spans="4:36" s="87" customFormat="1" ht="26.25" customHeight="1" x14ac:dyDescent="0.2">
      <c r="D1238" s="96"/>
      <c r="E1238" s="96"/>
      <c r="F1238" s="96"/>
      <c r="AF1238" s="36"/>
      <c r="AG1238" s="36"/>
      <c r="AH1238" s="36"/>
      <c r="AI1238" s="36"/>
      <c r="AJ1238" s="36"/>
    </row>
    <row r="1239" spans="4:36" s="87" customFormat="1" ht="26.25" customHeight="1" x14ac:dyDescent="0.2">
      <c r="D1239" s="96"/>
      <c r="E1239" s="96"/>
      <c r="F1239" s="96"/>
      <c r="AF1239" s="36"/>
      <c r="AG1239" s="36"/>
      <c r="AH1239" s="36"/>
      <c r="AI1239" s="36"/>
      <c r="AJ1239" s="36"/>
    </row>
    <row r="1240" spans="4:36" s="87" customFormat="1" ht="26.25" customHeight="1" x14ac:dyDescent="0.2">
      <c r="D1240" s="96"/>
      <c r="E1240" s="96"/>
      <c r="F1240" s="96"/>
      <c r="AF1240" s="36"/>
      <c r="AG1240" s="36"/>
      <c r="AH1240" s="36"/>
      <c r="AI1240" s="36"/>
      <c r="AJ1240" s="36"/>
    </row>
    <row r="1241" spans="4:36" s="87" customFormat="1" ht="26.25" customHeight="1" x14ac:dyDescent="0.2">
      <c r="D1241" s="96"/>
      <c r="E1241" s="96"/>
      <c r="F1241" s="96"/>
      <c r="AF1241" s="36"/>
      <c r="AG1241" s="36"/>
      <c r="AH1241" s="36"/>
      <c r="AI1241" s="36"/>
      <c r="AJ1241" s="36"/>
    </row>
    <row r="1242" spans="4:36" s="87" customFormat="1" ht="26.25" customHeight="1" x14ac:dyDescent="0.2">
      <c r="D1242" s="96"/>
      <c r="E1242" s="96"/>
      <c r="F1242" s="96"/>
      <c r="AF1242" s="36"/>
      <c r="AG1242" s="36"/>
      <c r="AH1242" s="36"/>
      <c r="AI1242" s="36"/>
      <c r="AJ1242" s="36"/>
    </row>
    <row r="1243" spans="4:36" s="87" customFormat="1" ht="26.25" customHeight="1" x14ac:dyDescent="0.2">
      <c r="D1243" s="96"/>
      <c r="E1243" s="96"/>
      <c r="F1243" s="96"/>
      <c r="AF1243" s="36"/>
      <c r="AG1243" s="36"/>
      <c r="AH1243" s="36"/>
      <c r="AI1243" s="36"/>
      <c r="AJ1243" s="36"/>
    </row>
    <row r="1244" spans="4:36" s="87" customFormat="1" ht="26.25" customHeight="1" x14ac:dyDescent="0.2">
      <c r="D1244" s="96"/>
      <c r="E1244" s="96"/>
      <c r="F1244" s="96"/>
      <c r="AF1244" s="36"/>
      <c r="AG1244" s="36"/>
      <c r="AH1244" s="36"/>
      <c r="AI1244" s="36"/>
      <c r="AJ1244" s="36"/>
    </row>
    <row r="1245" spans="4:36" s="87" customFormat="1" ht="26.25" customHeight="1" x14ac:dyDescent="0.2">
      <c r="D1245" s="96"/>
      <c r="E1245" s="96"/>
      <c r="F1245" s="96"/>
      <c r="AF1245" s="36"/>
      <c r="AG1245" s="36"/>
      <c r="AH1245" s="36"/>
      <c r="AI1245" s="36"/>
      <c r="AJ1245" s="36"/>
    </row>
    <row r="1246" spans="4:36" s="87" customFormat="1" ht="26.25" customHeight="1" x14ac:dyDescent="0.2">
      <c r="D1246" s="96"/>
      <c r="E1246" s="96"/>
      <c r="F1246" s="96"/>
      <c r="AF1246" s="36"/>
      <c r="AG1246" s="36"/>
      <c r="AH1246" s="36"/>
      <c r="AI1246" s="36"/>
      <c r="AJ1246" s="36"/>
    </row>
    <row r="1247" spans="4:36" s="87" customFormat="1" ht="26.25" customHeight="1" x14ac:dyDescent="0.2">
      <c r="D1247" s="96"/>
      <c r="E1247" s="96"/>
      <c r="F1247" s="96"/>
      <c r="AF1247" s="36"/>
      <c r="AG1247" s="36"/>
      <c r="AH1247" s="36"/>
      <c r="AI1247" s="36"/>
      <c r="AJ1247" s="36"/>
    </row>
    <row r="1248" spans="4:36" s="87" customFormat="1" ht="26.25" customHeight="1" x14ac:dyDescent="0.2">
      <c r="D1248" s="96"/>
      <c r="E1248" s="96"/>
      <c r="F1248" s="96"/>
      <c r="AF1248" s="36"/>
      <c r="AG1248" s="36"/>
      <c r="AH1248" s="36"/>
      <c r="AI1248" s="36"/>
      <c r="AJ1248" s="36"/>
    </row>
    <row r="1249" spans="4:36" s="87" customFormat="1" ht="26.25" customHeight="1" x14ac:dyDescent="0.2">
      <c r="D1249" s="96"/>
      <c r="E1249" s="96"/>
      <c r="F1249" s="96"/>
      <c r="AF1249" s="36"/>
      <c r="AG1249" s="36"/>
      <c r="AH1249" s="36"/>
      <c r="AI1249" s="36"/>
      <c r="AJ1249" s="36"/>
    </row>
    <row r="1250" spans="4:36" s="87" customFormat="1" ht="26.25" customHeight="1" x14ac:dyDescent="0.2">
      <c r="D1250" s="96"/>
      <c r="E1250" s="96"/>
      <c r="F1250" s="96"/>
      <c r="AF1250" s="36"/>
      <c r="AG1250" s="36"/>
      <c r="AH1250" s="36"/>
      <c r="AI1250" s="36"/>
      <c r="AJ1250" s="36"/>
    </row>
    <row r="1251" spans="4:36" s="87" customFormat="1" ht="26.25" customHeight="1" x14ac:dyDescent="0.2">
      <c r="D1251" s="96"/>
      <c r="E1251" s="96"/>
      <c r="F1251" s="96"/>
      <c r="AF1251" s="36"/>
      <c r="AG1251" s="36"/>
      <c r="AH1251" s="36"/>
      <c r="AI1251" s="36"/>
      <c r="AJ1251" s="36"/>
    </row>
    <row r="1252" spans="4:36" s="87" customFormat="1" ht="26.25" customHeight="1" x14ac:dyDescent="0.2">
      <c r="D1252" s="96"/>
      <c r="E1252" s="96"/>
      <c r="F1252" s="96"/>
      <c r="AF1252" s="36"/>
      <c r="AG1252" s="36"/>
      <c r="AH1252" s="36"/>
      <c r="AI1252" s="36"/>
      <c r="AJ1252" s="36"/>
    </row>
    <row r="1253" spans="4:36" s="87" customFormat="1" ht="26.25" customHeight="1" x14ac:dyDescent="0.2">
      <c r="D1253" s="96"/>
      <c r="E1253" s="96"/>
      <c r="F1253" s="96"/>
      <c r="AF1253" s="36"/>
      <c r="AG1253" s="36"/>
      <c r="AH1253" s="36"/>
      <c r="AI1253" s="36"/>
      <c r="AJ1253" s="36"/>
    </row>
    <row r="1254" spans="4:36" s="87" customFormat="1" ht="26.25" customHeight="1" x14ac:dyDescent="0.2">
      <c r="D1254" s="96"/>
      <c r="E1254" s="96"/>
      <c r="F1254" s="96"/>
      <c r="AF1254" s="36"/>
      <c r="AG1254" s="36"/>
      <c r="AH1254" s="36"/>
      <c r="AI1254" s="36"/>
      <c r="AJ1254" s="36"/>
    </row>
    <row r="1255" spans="4:36" s="87" customFormat="1" ht="26.25" customHeight="1" x14ac:dyDescent="0.2">
      <c r="D1255" s="96"/>
      <c r="E1255" s="96"/>
      <c r="F1255" s="96"/>
      <c r="AF1255" s="36"/>
      <c r="AG1255" s="36"/>
      <c r="AH1255" s="36"/>
      <c r="AI1255" s="36"/>
      <c r="AJ1255" s="36"/>
    </row>
    <row r="1256" spans="4:36" s="87" customFormat="1" ht="26.25" customHeight="1" x14ac:dyDescent="0.2">
      <c r="D1256" s="96"/>
      <c r="E1256" s="96"/>
      <c r="F1256" s="96"/>
      <c r="AF1256" s="36"/>
      <c r="AG1256" s="36"/>
      <c r="AH1256" s="36"/>
      <c r="AI1256" s="36"/>
      <c r="AJ1256" s="36"/>
    </row>
    <row r="1257" spans="4:36" s="87" customFormat="1" ht="26.25" customHeight="1" x14ac:dyDescent="0.2">
      <c r="D1257" s="96"/>
      <c r="E1257" s="96"/>
      <c r="F1257" s="96"/>
      <c r="AF1257" s="36"/>
      <c r="AG1257" s="36"/>
      <c r="AH1257" s="36"/>
      <c r="AI1257" s="36"/>
      <c r="AJ1257" s="36"/>
    </row>
    <row r="1258" spans="4:36" s="87" customFormat="1" ht="26.25" customHeight="1" x14ac:dyDescent="0.2">
      <c r="D1258" s="96"/>
      <c r="E1258" s="96"/>
      <c r="F1258" s="96"/>
      <c r="AF1258" s="36"/>
      <c r="AG1258" s="36"/>
      <c r="AH1258" s="36"/>
      <c r="AI1258" s="36"/>
      <c r="AJ1258" s="36"/>
    </row>
    <row r="1259" spans="4:36" s="87" customFormat="1" ht="26.25" customHeight="1" x14ac:dyDescent="0.2">
      <c r="D1259" s="96"/>
      <c r="E1259" s="96"/>
      <c r="F1259" s="96"/>
      <c r="AF1259" s="36"/>
      <c r="AG1259" s="36"/>
      <c r="AH1259" s="36"/>
      <c r="AI1259" s="36"/>
      <c r="AJ1259" s="36"/>
    </row>
    <row r="1260" spans="4:36" s="87" customFormat="1" ht="26.25" customHeight="1" x14ac:dyDescent="0.2">
      <c r="D1260" s="96"/>
      <c r="E1260" s="96"/>
      <c r="F1260" s="96"/>
      <c r="AF1260" s="36"/>
      <c r="AG1260" s="36"/>
      <c r="AH1260" s="36"/>
      <c r="AI1260" s="36"/>
      <c r="AJ1260" s="36"/>
    </row>
    <row r="1261" spans="4:36" s="87" customFormat="1" ht="26.25" customHeight="1" x14ac:dyDescent="0.2">
      <c r="D1261" s="96"/>
      <c r="E1261" s="96"/>
      <c r="F1261" s="96"/>
      <c r="AF1261" s="36"/>
      <c r="AG1261" s="36"/>
      <c r="AH1261" s="36"/>
      <c r="AI1261" s="36"/>
      <c r="AJ1261" s="36"/>
    </row>
    <row r="1262" spans="4:36" s="87" customFormat="1" ht="26.25" customHeight="1" x14ac:dyDescent="0.2">
      <c r="D1262" s="96"/>
      <c r="E1262" s="96"/>
      <c r="F1262" s="96"/>
      <c r="AF1262" s="36"/>
      <c r="AG1262" s="36"/>
      <c r="AH1262" s="36"/>
      <c r="AI1262" s="36"/>
      <c r="AJ1262" s="36"/>
    </row>
    <row r="1263" spans="4:36" s="87" customFormat="1" ht="26.25" customHeight="1" x14ac:dyDescent="0.2">
      <c r="D1263" s="96"/>
      <c r="E1263" s="96"/>
      <c r="F1263" s="96"/>
      <c r="AF1263" s="36"/>
      <c r="AG1263" s="36"/>
      <c r="AH1263" s="36"/>
      <c r="AI1263" s="36"/>
      <c r="AJ1263" s="36"/>
    </row>
    <row r="1264" spans="4:36" s="87" customFormat="1" ht="26.25" customHeight="1" x14ac:dyDescent="0.2">
      <c r="D1264" s="96"/>
      <c r="E1264" s="96"/>
      <c r="F1264" s="96"/>
      <c r="AF1264" s="36"/>
      <c r="AG1264" s="36"/>
      <c r="AH1264" s="36"/>
      <c r="AI1264" s="36"/>
      <c r="AJ1264" s="36"/>
    </row>
    <row r="1265" spans="2:150" s="87" customFormat="1" ht="26.25" customHeight="1" x14ac:dyDescent="0.2">
      <c r="D1265" s="96"/>
      <c r="E1265" s="96"/>
      <c r="F1265" s="96"/>
      <c r="AF1265" s="36"/>
      <c r="AG1265" s="36"/>
      <c r="AH1265" s="36"/>
      <c r="AI1265" s="36"/>
      <c r="AJ1265" s="36"/>
    </row>
    <row r="1266" spans="2:150" s="87" customFormat="1" ht="26.25" customHeight="1" x14ac:dyDescent="0.2">
      <c r="D1266" s="96"/>
      <c r="E1266" s="96"/>
      <c r="F1266" s="96"/>
      <c r="AF1266" s="36"/>
      <c r="AG1266" s="36"/>
      <c r="AH1266" s="36"/>
      <c r="AI1266" s="36"/>
      <c r="AJ1266" s="36"/>
    </row>
    <row r="1267" spans="2:150" s="87" customFormat="1" ht="26.25" customHeight="1" x14ac:dyDescent="0.2">
      <c r="D1267" s="96"/>
      <c r="E1267" s="96"/>
      <c r="F1267" s="96"/>
      <c r="AF1267" s="36"/>
      <c r="AG1267" s="36"/>
      <c r="AH1267" s="36"/>
      <c r="AI1267" s="36"/>
      <c r="AJ1267" s="36"/>
    </row>
    <row r="1268" spans="2:150" s="87" customFormat="1" ht="26.25" customHeight="1" x14ac:dyDescent="0.2">
      <c r="D1268" s="96"/>
      <c r="E1268" s="96"/>
      <c r="F1268" s="96"/>
      <c r="AF1268" s="36"/>
      <c r="AG1268" s="36"/>
      <c r="AH1268" s="36"/>
      <c r="AI1268" s="36"/>
      <c r="AJ1268" s="36"/>
    </row>
    <row r="1269" spans="2:150" s="87" customFormat="1" ht="26.25" customHeight="1" x14ac:dyDescent="0.2">
      <c r="D1269" s="96"/>
      <c r="E1269" s="96"/>
      <c r="F1269" s="96"/>
      <c r="AF1269" s="36"/>
      <c r="AG1269" s="36"/>
      <c r="AH1269" s="36"/>
      <c r="AI1269" s="36"/>
      <c r="AJ1269" s="36"/>
    </row>
    <row r="1270" spans="2:150" s="87" customFormat="1" ht="26.25" customHeight="1" x14ac:dyDescent="0.2">
      <c r="D1270" s="96"/>
      <c r="E1270" s="96"/>
      <c r="F1270" s="96"/>
      <c r="AF1270" s="36"/>
      <c r="AG1270" s="36"/>
      <c r="AH1270" s="36"/>
      <c r="AI1270" s="36"/>
      <c r="AJ1270" s="36"/>
    </row>
    <row r="1271" spans="2:150" s="87" customFormat="1" ht="26.25" customHeight="1" x14ac:dyDescent="0.2">
      <c r="D1271" s="96"/>
      <c r="E1271" s="96"/>
      <c r="F1271" s="96"/>
      <c r="AF1271" s="36"/>
      <c r="AG1271" s="36"/>
      <c r="AH1271" s="36"/>
      <c r="AI1271" s="36"/>
      <c r="AJ1271" s="36"/>
    </row>
    <row r="1272" spans="2:150" s="87" customFormat="1" ht="26.25" customHeight="1" x14ac:dyDescent="0.2">
      <c r="D1272" s="96"/>
      <c r="E1272" s="96"/>
      <c r="F1272" s="96"/>
      <c r="AF1272" s="36"/>
      <c r="AG1272" s="36"/>
      <c r="AH1272" s="36"/>
      <c r="AI1272" s="36"/>
      <c r="AJ1272" s="36"/>
    </row>
    <row r="1273" spans="2:150" s="87" customFormat="1" ht="26.25" customHeight="1" x14ac:dyDescent="0.2">
      <c r="D1273" s="96"/>
      <c r="E1273" s="96"/>
      <c r="F1273" s="96"/>
      <c r="AF1273" s="36"/>
      <c r="AG1273" s="36"/>
      <c r="AH1273" s="36"/>
      <c r="AI1273" s="36"/>
      <c r="AJ1273" s="36"/>
    </row>
    <row r="1274" spans="2:150" s="87" customFormat="1" ht="26.25" customHeight="1" x14ac:dyDescent="0.2">
      <c r="D1274" s="96"/>
      <c r="E1274" s="96"/>
      <c r="F1274" s="96"/>
      <c r="AF1274" s="36"/>
      <c r="AG1274" s="36"/>
      <c r="AH1274" s="36"/>
      <c r="AI1274" s="36"/>
      <c r="AJ1274" s="36"/>
    </row>
    <row r="1275" spans="2:150" s="87" customFormat="1" ht="26.25" customHeight="1" x14ac:dyDescent="0.2">
      <c r="D1275" s="96"/>
      <c r="E1275" s="96"/>
      <c r="F1275" s="96"/>
      <c r="AF1275" s="36"/>
      <c r="AG1275" s="36"/>
      <c r="AH1275" s="36"/>
      <c r="AI1275" s="36"/>
      <c r="AJ1275" s="36"/>
    </row>
    <row r="1276" spans="2:150" s="87" customFormat="1" ht="26.25" customHeight="1" x14ac:dyDescent="0.2">
      <c r="D1276" s="96"/>
      <c r="E1276" s="96"/>
      <c r="F1276" s="96"/>
      <c r="AF1276" s="36"/>
      <c r="AG1276" s="36"/>
      <c r="AH1276" s="36"/>
      <c r="AI1276" s="36"/>
      <c r="AJ1276" s="36"/>
    </row>
    <row r="1277" spans="2:150" ht="26.25" customHeight="1" x14ac:dyDescent="0.2">
      <c r="B1277" s="15"/>
      <c r="C1277" s="15"/>
      <c r="F1277" s="79"/>
      <c r="G1277" s="15"/>
      <c r="H1277" s="15"/>
      <c r="AF1277" s="36"/>
      <c r="AG1277" s="36"/>
      <c r="AH1277" s="36"/>
      <c r="AI1277" s="36"/>
      <c r="AJ1277" s="36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  <c r="DX1277" s="15"/>
      <c r="DY1277" s="15"/>
      <c r="DZ1277" s="15"/>
      <c r="EA1277" s="15"/>
      <c r="EB1277" s="15"/>
      <c r="EC1277" s="15"/>
      <c r="ED1277" s="15"/>
      <c r="EE1277" s="15"/>
      <c r="EF1277" s="15"/>
      <c r="EG1277" s="15"/>
      <c r="EH1277" s="15"/>
      <c r="EI1277" s="15"/>
      <c r="EJ1277" s="15"/>
      <c r="EK1277" s="15"/>
      <c r="EL1277" s="15"/>
      <c r="EM1277" s="15"/>
      <c r="EN1277" s="15"/>
      <c r="EO1277" s="15"/>
      <c r="EP1277" s="15"/>
      <c r="EQ1277" s="15"/>
      <c r="ER1277" s="15"/>
      <c r="ES1277" s="15"/>
      <c r="ET1277" s="15"/>
    </row>
    <row r="1278" spans="2:150" ht="26.25" customHeight="1" x14ac:dyDescent="0.2">
      <c r="B1278" s="15"/>
      <c r="C1278" s="15"/>
      <c r="F1278" s="79"/>
      <c r="G1278" s="15"/>
      <c r="H1278" s="15"/>
      <c r="AF1278" s="36"/>
      <c r="AG1278" s="36"/>
      <c r="AH1278" s="36"/>
      <c r="AI1278" s="36"/>
      <c r="AJ1278" s="36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  <c r="DX1278" s="15"/>
      <c r="DY1278" s="15"/>
      <c r="DZ1278" s="15"/>
      <c r="EA1278" s="15"/>
      <c r="EB1278" s="15"/>
      <c r="EC1278" s="15"/>
      <c r="ED1278" s="15"/>
      <c r="EE1278" s="15"/>
      <c r="EF1278" s="15"/>
      <c r="EG1278" s="15"/>
      <c r="EH1278" s="15"/>
      <c r="EI1278" s="15"/>
      <c r="EJ1278" s="15"/>
      <c r="EK1278" s="15"/>
      <c r="EL1278" s="15"/>
      <c r="EM1278" s="15"/>
      <c r="EN1278" s="15"/>
      <c r="EO1278" s="15"/>
      <c r="EP1278" s="15"/>
      <c r="EQ1278" s="15"/>
      <c r="ER1278" s="15"/>
      <c r="ES1278" s="15"/>
      <c r="ET1278" s="15"/>
    </row>
    <row r="1279" spans="2:150" ht="26.25" customHeight="1" x14ac:dyDescent="0.2">
      <c r="B1279" s="15"/>
      <c r="C1279" s="15"/>
      <c r="F1279" s="79"/>
      <c r="G1279" s="15"/>
      <c r="H1279" s="15"/>
      <c r="AF1279" s="36"/>
      <c r="AG1279" s="36"/>
      <c r="AH1279" s="36"/>
      <c r="AI1279" s="36"/>
      <c r="AJ1279" s="36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  <c r="DX1279" s="15"/>
      <c r="DY1279" s="15"/>
      <c r="DZ1279" s="15"/>
      <c r="EA1279" s="15"/>
      <c r="EB1279" s="15"/>
      <c r="EC1279" s="15"/>
      <c r="ED1279" s="15"/>
      <c r="EE1279" s="15"/>
      <c r="EF1279" s="15"/>
      <c r="EG1279" s="15"/>
      <c r="EH1279" s="15"/>
      <c r="EI1279" s="15"/>
      <c r="EJ1279" s="15"/>
      <c r="EK1279" s="15"/>
      <c r="EL1279" s="15"/>
      <c r="EM1279" s="15"/>
      <c r="EN1279" s="15"/>
      <c r="EO1279" s="15"/>
      <c r="EP1279" s="15"/>
      <c r="EQ1279" s="15"/>
      <c r="ER1279" s="15"/>
      <c r="ES1279" s="15"/>
      <c r="ET1279" s="15"/>
    </row>
    <row r="1280" spans="2:150" ht="26.25" customHeight="1" x14ac:dyDescent="0.2">
      <c r="B1280" s="15"/>
      <c r="C1280" s="15"/>
      <c r="F1280" s="79"/>
      <c r="G1280" s="15"/>
      <c r="H1280" s="15"/>
      <c r="AF1280" s="36"/>
      <c r="AG1280" s="36"/>
      <c r="AH1280" s="36"/>
      <c r="AI1280" s="36"/>
      <c r="AJ1280" s="36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  <c r="DX1280" s="15"/>
      <c r="DY1280" s="15"/>
      <c r="DZ1280" s="15"/>
      <c r="EA1280" s="15"/>
      <c r="EB1280" s="15"/>
      <c r="EC1280" s="15"/>
      <c r="ED1280" s="15"/>
      <c r="EE1280" s="15"/>
      <c r="EF1280" s="15"/>
      <c r="EG1280" s="15"/>
      <c r="EH1280" s="15"/>
      <c r="EI1280" s="15"/>
      <c r="EJ1280" s="15"/>
      <c r="EK1280" s="15"/>
      <c r="EL1280" s="15"/>
      <c r="EM1280" s="15"/>
      <c r="EN1280" s="15"/>
      <c r="EO1280" s="15"/>
      <c r="EP1280" s="15"/>
      <c r="EQ1280" s="15"/>
      <c r="ER1280" s="15"/>
      <c r="ES1280" s="15"/>
      <c r="ET1280" s="15"/>
    </row>
    <row r="1281" spans="2:150" ht="26.25" customHeight="1" x14ac:dyDescent="0.2">
      <c r="B1281" s="15"/>
      <c r="C1281" s="15"/>
      <c r="F1281" s="79"/>
      <c r="G1281" s="15"/>
      <c r="H1281" s="15"/>
      <c r="AF1281" s="36"/>
      <c r="AG1281" s="36"/>
      <c r="AH1281" s="36"/>
      <c r="AI1281" s="36"/>
      <c r="AJ1281" s="36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  <c r="DX1281" s="15"/>
      <c r="DY1281" s="15"/>
      <c r="DZ1281" s="15"/>
      <c r="EA1281" s="15"/>
      <c r="EB1281" s="15"/>
      <c r="EC1281" s="15"/>
      <c r="ED1281" s="15"/>
      <c r="EE1281" s="15"/>
      <c r="EF1281" s="15"/>
      <c r="EG1281" s="15"/>
      <c r="EH1281" s="15"/>
      <c r="EI1281" s="15"/>
      <c r="EJ1281" s="15"/>
      <c r="EK1281" s="15"/>
      <c r="EL1281" s="15"/>
      <c r="EM1281" s="15"/>
      <c r="EN1281" s="15"/>
      <c r="EO1281" s="15"/>
      <c r="EP1281" s="15"/>
      <c r="EQ1281" s="15"/>
      <c r="ER1281" s="15"/>
      <c r="ES1281" s="15"/>
      <c r="ET1281" s="15"/>
    </row>
    <row r="1282" spans="2:150" ht="26.25" customHeight="1" x14ac:dyDescent="0.2">
      <c r="B1282" s="15"/>
      <c r="C1282" s="15"/>
      <c r="F1282" s="79"/>
      <c r="G1282" s="15"/>
      <c r="H1282" s="15"/>
      <c r="AF1282" s="36"/>
      <c r="AG1282" s="36"/>
      <c r="AH1282" s="36"/>
      <c r="AI1282" s="36"/>
      <c r="AJ1282" s="36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  <c r="DE1282" s="15"/>
      <c r="DF1282" s="15"/>
      <c r="DG1282" s="15"/>
      <c r="DH1282" s="15"/>
      <c r="DI1282" s="15"/>
      <c r="DJ1282" s="15"/>
      <c r="DK1282" s="15"/>
      <c r="DL1282" s="15"/>
      <c r="DM1282" s="15"/>
      <c r="DN1282" s="15"/>
      <c r="DO1282" s="15"/>
      <c r="DP1282" s="15"/>
      <c r="DQ1282" s="15"/>
      <c r="DR1282" s="15"/>
      <c r="DS1282" s="15"/>
      <c r="DT1282" s="15"/>
      <c r="DU1282" s="15"/>
      <c r="DV1282" s="15"/>
      <c r="DW1282" s="15"/>
      <c r="DX1282" s="15"/>
      <c r="DY1282" s="15"/>
      <c r="DZ1282" s="15"/>
      <c r="EA1282" s="15"/>
      <c r="EB1282" s="15"/>
      <c r="EC1282" s="15"/>
      <c r="ED1282" s="15"/>
      <c r="EE1282" s="15"/>
      <c r="EF1282" s="15"/>
      <c r="EG1282" s="15"/>
      <c r="EH1282" s="15"/>
      <c r="EI1282" s="15"/>
      <c r="EJ1282" s="15"/>
      <c r="EK1282" s="15"/>
      <c r="EL1282" s="15"/>
      <c r="EM1282" s="15"/>
      <c r="EN1282" s="15"/>
      <c r="EO1282" s="15"/>
      <c r="EP1282" s="15"/>
      <c r="EQ1282" s="15"/>
      <c r="ER1282" s="15"/>
      <c r="ES1282" s="15"/>
      <c r="ET1282" s="15"/>
    </row>
    <row r="1283" spans="2:150" ht="26.25" customHeight="1" x14ac:dyDescent="0.2">
      <c r="B1283" s="15"/>
      <c r="C1283" s="15"/>
      <c r="F1283" s="79"/>
      <c r="G1283" s="15"/>
      <c r="H1283" s="15"/>
      <c r="AF1283" s="36"/>
      <c r="AG1283" s="36"/>
      <c r="AH1283" s="36"/>
      <c r="AI1283" s="36"/>
      <c r="AJ1283" s="36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  <c r="DE1283" s="15"/>
      <c r="DF1283" s="15"/>
      <c r="DG1283" s="15"/>
      <c r="DH1283" s="15"/>
      <c r="DI1283" s="15"/>
      <c r="DJ1283" s="15"/>
      <c r="DK1283" s="15"/>
      <c r="DL1283" s="15"/>
      <c r="DM1283" s="15"/>
      <c r="DN1283" s="15"/>
      <c r="DO1283" s="15"/>
      <c r="DP1283" s="15"/>
      <c r="DQ1283" s="15"/>
      <c r="DR1283" s="15"/>
      <c r="DS1283" s="15"/>
      <c r="DT1283" s="15"/>
      <c r="DU1283" s="15"/>
      <c r="DV1283" s="15"/>
      <c r="DW1283" s="15"/>
      <c r="DX1283" s="15"/>
      <c r="DY1283" s="15"/>
      <c r="DZ1283" s="15"/>
      <c r="EA1283" s="15"/>
      <c r="EB1283" s="15"/>
      <c r="EC1283" s="15"/>
      <c r="ED1283" s="15"/>
      <c r="EE1283" s="15"/>
      <c r="EF1283" s="15"/>
      <c r="EG1283" s="15"/>
      <c r="EH1283" s="15"/>
      <c r="EI1283" s="15"/>
      <c r="EJ1283" s="15"/>
      <c r="EK1283" s="15"/>
      <c r="EL1283" s="15"/>
      <c r="EM1283" s="15"/>
      <c r="EN1283" s="15"/>
      <c r="EO1283" s="15"/>
      <c r="EP1283" s="15"/>
      <c r="EQ1283" s="15"/>
      <c r="ER1283" s="15"/>
      <c r="ES1283" s="15"/>
      <c r="ET1283" s="15"/>
    </row>
    <row r="1284" spans="2:150" ht="26.25" customHeight="1" x14ac:dyDescent="0.2">
      <c r="B1284" s="15"/>
      <c r="C1284" s="15"/>
      <c r="F1284" s="79"/>
      <c r="G1284" s="15"/>
      <c r="H1284" s="15"/>
      <c r="AF1284" s="36"/>
      <c r="AG1284" s="36"/>
      <c r="AH1284" s="36"/>
      <c r="AI1284" s="36"/>
      <c r="AJ1284" s="36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  <c r="DE1284" s="15"/>
      <c r="DF1284" s="15"/>
      <c r="DG1284" s="15"/>
      <c r="DH1284" s="15"/>
      <c r="DI1284" s="15"/>
      <c r="DJ1284" s="15"/>
      <c r="DK1284" s="15"/>
      <c r="DL1284" s="15"/>
      <c r="DM1284" s="15"/>
      <c r="DN1284" s="15"/>
      <c r="DO1284" s="15"/>
      <c r="DP1284" s="15"/>
      <c r="DQ1284" s="15"/>
      <c r="DR1284" s="15"/>
      <c r="DS1284" s="15"/>
      <c r="DT1284" s="15"/>
      <c r="DU1284" s="15"/>
      <c r="DV1284" s="15"/>
      <c r="DW1284" s="15"/>
      <c r="DX1284" s="15"/>
      <c r="DY1284" s="15"/>
      <c r="DZ1284" s="15"/>
      <c r="EA1284" s="15"/>
      <c r="EB1284" s="15"/>
      <c r="EC1284" s="15"/>
      <c r="ED1284" s="15"/>
      <c r="EE1284" s="15"/>
      <c r="EF1284" s="15"/>
      <c r="EG1284" s="15"/>
      <c r="EH1284" s="15"/>
      <c r="EI1284" s="15"/>
      <c r="EJ1284" s="15"/>
      <c r="EK1284" s="15"/>
      <c r="EL1284" s="15"/>
      <c r="EM1284" s="15"/>
      <c r="EN1284" s="15"/>
      <c r="EO1284" s="15"/>
      <c r="EP1284" s="15"/>
      <c r="EQ1284" s="15"/>
      <c r="ER1284" s="15"/>
      <c r="ES1284" s="15"/>
      <c r="ET1284" s="15"/>
    </row>
    <row r="1285" spans="2:150" ht="26.25" customHeight="1" x14ac:dyDescent="0.2">
      <c r="B1285" s="15"/>
      <c r="C1285" s="15"/>
      <c r="F1285" s="79"/>
      <c r="G1285" s="15"/>
      <c r="H1285" s="15"/>
      <c r="AF1285" s="36"/>
      <c r="AG1285" s="36"/>
      <c r="AH1285" s="36"/>
      <c r="AI1285" s="36"/>
      <c r="AJ1285" s="36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  <c r="DE1285" s="15"/>
      <c r="DF1285" s="15"/>
      <c r="DG1285" s="15"/>
      <c r="DH1285" s="15"/>
      <c r="DI1285" s="15"/>
      <c r="DJ1285" s="15"/>
      <c r="DK1285" s="15"/>
      <c r="DL1285" s="15"/>
      <c r="DM1285" s="15"/>
      <c r="DN1285" s="15"/>
      <c r="DO1285" s="15"/>
      <c r="DP1285" s="15"/>
      <c r="DQ1285" s="15"/>
      <c r="DR1285" s="15"/>
      <c r="DS1285" s="15"/>
      <c r="DT1285" s="15"/>
      <c r="DU1285" s="15"/>
      <c r="DV1285" s="15"/>
      <c r="DW1285" s="15"/>
      <c r="DX1285" s="15"/>
      <c r="DY1285" s="15"/>
      <c r="DZ1285" s="15"/>
      <c r="EA1285" s="15"/>
      <c r="EB1285" s="15"/>
      <c r="EC1285" s="15"/>
      <c r="ED1285" s="15"/>
      <c r="EE1285" s="15"/>
      <c r="EF1285" s="15"/>
      <c r="EG1285" s="15"/>
      <c r="EH1285" s="15"/>
      <c r="EI1285" s="15"/>
      <c r="EJ1285" s="15"/>
      <c r="EK1285" s="15"/>
      <c r="EL1285" s="15"/>
      <c r="EM1285" s="15"/>
      <c r="EN1285" s="15"/>
      <c r="EO1285" s="15"/>
      <c r="EP1285" s="15"/>
      <c r="EQ1285" s="15"/>
      <c r="ER1285" s="15"/>
      <c r="ES1285" s="15"/>
      <c r="ET1285" s="15"/>
    </row>
    <row r="1286" spans="2:150" ht="26.25" customHeight="1" x14ac:dyDescent="0.2">
      <c r="B1286" s="15"/>
      <c r="C1286" s="15"/>
      <c r="F1286" s="79"/>
      <c r="G1286" s="15"/>
      <c r="H1286" s="15"/>
      <c r="AF1286" s="36"/>
      <c r="AG1286" s="36"/>
      <c r="AH1286" s="36"/>
      <c r="AI1286" s="36"/>
      <c r="AJ1286" s="36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5"/>
      <c r="DC1286" s="15"/>
      <c r="DD1286" s="15"/>
      <c r="DE1286" s="15"/>
      <c r="DF1286" s="15"/>
      <c r="DG1286" s="15"/>
      <c r="DH1286" s="15"/>
      <c r="DI1286" s="15"/>
      <c r="DJ1286" s="15"/>
      <c r="DK1286" s="15"/>
      <c r="DL1286" s="15"/>
      <c r="DM1286" s="15"/>
      <c r="DN1286" s="15"/>
      <c r="DO1286" s="15"/>
      <c r="DP1286" s="15"/>
      <c r="DQ1286" s="15"/>
      <c r="DR1286" s="15"/>
      <c r="DS1286" s="15"/>
      <c r="DT1286" s="15"/>
      <c r="DU1286" s="15"/>
      <c r="DV1286" s="15"/>
      <c r="DW1286" s="15"/>
      <c r="DX1286" s="15"/>
      <c r="DY1286" s="15"/>
      <c r="DZ1286" s="15"/>
      <c r="EA1286" s="15"/>
      <c r="EB1286" s="15"/>
      <c r="EC1286" s="15"/>
      <c r="ED1286" s="15"/>
      <c r="EE1286" s="15"/>
      <c r="EF1286" s="15"/>
      <c r="EG1286" s="15"/>
      <c r="EH1286" s="15"/>
      <c r="EI1286" s="15"/>
      <c r="EJ1286" s="15"/>
      <c r="EK1286" s="15"/>
      <c r="EL1286" s="15"/>
      <c r="EM1286" s="15"/>
      <c r="EN1286" s="15"/>
      <c r="EO1286" s="15"/>
      <c r="EP1286" s="15"/>
      <c r="EQ1286" s="15"/>
      <c r="ER1286" s="15"/>
      <c r="ES1286" s="15"/>
      <c r="ET1286" s="15"/>
    </row>
    <row r="1287" spans="2:150" ht="26.25" customHeight="1" x14ac:dyDescent="0.2">
      <c r="B1287" s="15"/>
      <c r="C1287" s="15"/>
      <c r="F1287" s="79"/>
      <c r="G1287" s="15"/>
      <c r="H1287" s="15"/>
      <c r="AF1287" s="36"/>
      <c r="AG1287" s="36"/>
      <c r="AH1287" s="36"/>
      <c r="AI1287" s="36"/>
      <c r="AJ1287" s="36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5"/>
      <c r="DC1287" s="15"/>
      <c r="DD1287" s="15"/>
      <c r="DE1287" s="15"/>
      <c r="DF1287" s="15"/>
      <c r="DG1287" s="15"/>
      <c r="DH1287" s="15"/>
      <c r="DI1287" s="15"/>
      <c r="DJ1287" s="15"/>
      <c r="DK1287" s="15"/>
      <c r="DL1287" s="15"/>
      <c r="DM1287" s="15"/>
      <c r="DN1287" s="15"/>
      <c r="DO1287" s="15"/>
      <c r="DP1287" s="15"/>
      <c r="DQ1287" s="15"/>
      <c r="DR1287" s="15"/>
      <c r="DS1287" s="15"/>
      <c r="DT1287" s="15"/>
      <c r="DU1287" s="15"/>
      <c r="DV1287" s="15"/>
      <c r="DW1287" s="15"/>
      <c r="DX1287" s="15"/>
      <c r="DY1287" s="15"/>
      <c r="DZ1287" s="15"/>
      <c r="EA1287" s="15"/>
      <c r="EB1287" s="15"/>
      <c r="EC1287" s="15"/>
      <c r="ED1287" s="15"/>
      <c r="EE1287" s="15"/>
      <c r="EF1287" s="15"/>
      <c r="EG1287" s="15"/>
      <c r="EH1287" s="15"/>
      <c r="EI1287" s="15"/>
      <c r="EJ1287" s="15"/>
      <c r="EK1287" s="15"/>
      <c r="EL1287" s="15"/>
      <c r="EM1287" s="15"/>
      <c r="EN1287" s="15"/>
      <c r="EO1287" s="15"/>
      <c r="EP1287" s="15"/>
      <c r="EQ1287" s="15"/>
      <c r="ER1287" s="15"/>
      <c r="ES1287" s="15"/>
      <c r="ET1287" s="15"/>
    </row>
    <row r="1288" spans="2:150" ht="26.25" customHeight="1" x14ac:dyDescent="0.2">
      <c r="B1288" s="15"/>
      <c r="C1288" s="15"/>
      <c r="F1288" s="79"/>
      <c r="G1288" s="15"/>
      <c r="H1288" s="15"/>
      <c r="AF1288" s="36"/>
      <c r="AG1288" s="36"/>
      <c r="AH1288" s="36"/>
      <c r="AI1288" s="36"/>
      <c r="AJ1288" s="36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5"/>
      <c r="DC1288" s="15"/>
      <c r="DD1288" s="15"/>
      <c r="DE1288" s="15"/>
      <c r="DF1288" s="15"/>
      <c r="DG1288" s="15"/>
      <c r="DH1288" s="15"/>
      <c r="DI1288" s="15"/>
      <c r="DJ1288" s="15"/>
      <c r="DK1288" s="15"/>
      <c r="DL1288" s="15"/>
      <c r="DM1288" s="15"/>
      <c r="DN1288" s="15"/>
      <c r="DO1288" s="15"/>
      <c r="DP1288" s="15"/>
      <c r="DQ1288" s="15"/>
      <c r="DR1288" s="15"/>
      <c r="DS1288" s="15"/>
      <c r="DT1288" s="15"/>
      <c r="DU1288" s="15"/>
      <c r="DV1288" s="15"/>
      <c r="DW1288" s="15"/>
      <c r="DX1288" s="15"/>
      <c r="DY1288" s="15"/>
      <c r="DZ1288" s="15"/>
      <c r="EA1288" s="15"/>
      <c r="EB1288" s="15"/>
      <c r="EC1288" s="15"/>
      <c r="ED1288" s="15"/>
      <c r="EE1288" s="15"/>
      <c r="EF1288" s="15"/>
      <c r="EG1288" s="15"/>
      <c r="EH1288" s="15"/>
      <c r="EI1288" s="15"/>
      <c r="EJ1288" s="15"/>
      <c r="EK1288" s="15"/>
      <c r="EL1288" s="15"/>
      <c r="EM1288" s="15"/>
      <c r="EN1288" s="15"/>
      <c r="EO1288" s="15"/>
      <c r="EP1288" s="15"/>
      <c r="EQ1288" s="15"/>
      <c r="ER1288" s="15"/>
      <c r="ES1288" s="15"/>
      <c r="ET1288" s="15"/>
    </row>
    <row r="1289" spans="2:150" ht="26.25" customHeight="1" x14ac:dyDescent="0.2">
      <c r="B1289" s="15"/>
      <c r="C1289" s="15"/>
      <c r="F1289" s="79"/>
      <c r="G1289" s="15"/>
      <c r="H1289" s="15"/>
      <c r="AF1289" s="36"/>
      <c r="AG1289" s="36"/>
      <c r="AH1289" s="36"/>
      <c r="AI1289" s="36"/>
      <c r="AJ1289" s="36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5"/>
      <c r="DC1289" s="15"/>
      <c r="DD1289" s="15"/>
      <c r="DE1289" s="15"/>
      <c r="DF1289" s="15"/>
      <c r="DG1289" s="15"/>
      <c r="DH1289" s="15"/>
      <c r="DI1289" s="15"/>
      <c r="DJ1289" s="15"/>
      <c r="DK1289" s="15"/>
      <c r="DL1289" s="15"/>
      <c r="DM1289" s="15"/>
      <c r="DN1289" s="15"/>
      <c r="DO1289" s="15"/>
      <c r="DP1289" s="15"/>
      <c r="DQ1289" s="15"/>
      <c r="DR1289" s="15"/>
      <c r="DS1289" s="15"/>
      <c r="DT1289" s="15"/>
      <c r="DU1289" s="15"/>
      <c r="DV1289" s="15"/>
      <c r="DW1289" s="15"/>
      <c r="DX1289" s="15"/>
      <c r="DY1289" s="15"/>
      <c r="DZ1289" s="15"/>
      <c r="EA1289" s="15"/>
      <c r="EB1289" s="15"/>
      <c r="EC1289" s="15"/>
      <c r="ED1289" s="15"/>
      <c r="EE1289" s="15"/>
      <c r="EF1289" s="15"/>
      <c r="EG1289" s="15"/>
      <c r="EH1289" s="15"/>
      <c r="EI1289" s="15"/>
      <c r="EJ1289" s="15"/>
      <c r="EK1289" s="15"/>
      <c r="EL1289" s="15"/>
      <c r="EM1289" s="15"/>
      <c r="EN1289" s="15"/>
      <c r="EO1289" s="15"/>
      <c r="EP1289" s="15"/>
      <c r="EQ1289" s="15"/>
      <c r="ER1289" s="15"/>
      <c r="ES1289" s="15"/>
      <c r="ET1289" s="15"/>
    </row>
    <row r="1290" spans="2:150" ht="26.25" customHeight="1" x14ac:dyDescent="0.2">
      <c r="B1290" s="15"/>
      <c r="C1290" s="15"/>
      <c r="F1290" s="79"/>
      <c r="G1290" s="15"/>
      <c r="H1290" s="15"/>
      <c r="AF1290" s="36"/>
      <c r="AG1290" s="36"/>
      <c r="AH1290" s="36"/>
      <c r="AI1290" s="36"/>
      <c r="AJ1290" s="36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  <c r="DE1290" s="15"/>
      <c r="DF1290" s="15"/>
      <c r="DG1290" s="15"/>
      <c r="DH1290" s="15"/>
      <c r="DI1290" s="15"/>
      <c r="DJ1290" s="15"/>
      <c r="DK1290" s="15"/>
      <c r="DL1290" s="15"/>
      <c r="DM1290" s="15"/>
      <c r="DN1290" s="15"/>
      <c r="DO1290" s="15"/>
      <c r="DP1290" s="15"/>
      <c r="DQ1290" s="15"/>
      <c r="DR1290" s="15"/>
      <c r="DS1290" s="15"/>
      <c r="DT1290" s="15"/>
      <c r="DU1290" s="15"/>
      <c r="DV1290" s="15"/>
      <c r="DW1290" s="15"/>
      <c r="DX1290" s="15"/>
      <c r="DY1290" s="15"/>
      <c r="DZ1290" s="15"/>
      <c r="EA1290" s="15"/>
      <c r="EB1290" s="15"/>
      <c r="EC1290" s="15"/>
      <c r="ED1290" s="15"/>
      <c r="EE1290" s="15"/>
      <c r="EF1290" s="15"/>
      <c r="EG1290" s="15"/>
      <c r="EH1290" s="15"/>
      <c r="EI1290" s="15"/>
      <c r="EJ1290" s="15"/>
      <c r="EK1290" s="15"/>
      <c r="EL1290" s="15"/>
      <c r="EM1290" s="15"/>
      <c r="EN1290" s="15"/>
      <c r="EO1290" s="15"/>
      <c r="EP1290" s="15"/>
      <c r="EQ1290" s="15"/>
      <c r="ER1290" s="15"/>
      <c r="ES1290" s="15"/>
      <c r="ET1290" s="15"/>
    </row>
    <row r="1291" spans="2:150" ht="26.25" customHeight="1" x14ac:dyDescent="0.2">
      <c r="B1291" s="15"/>
      <c r="C1291" s="15"/>
      <c r="F1291" s="79"/>
      <c r="G1291" s="15"/>
      <c r="H1291" s="15"/>
      <c r="AF1291" s="36"/>
      <c r="AG1291" s="36"/>
      <c r="AH1291" s="36"/>
      <c r="AI1291" s="36"/>
      <c r="AJ1291" s="36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  <c r="DE1291" s="15"/>
      <c r="DF1291" s="15"/>
      <c r="DG1291" s="15"/>
      <c r="DH1291" s="15"/>
      <c r="DI1291" s="15"/>
      <c r="DJ1291" s="15"/>
      <c r="DK1291" s="15"/>
      <c r="DL1291" s="15"/>
      <c r="DM1291" s="15"/>
      <c r="DN1291" s="15"/>
      <c r="DO1291" s="15"/>
      <c r="DP1291" s="15"/>
      <c r="DQ1291" s="15"/>
      <c r="DR1291" s="15"/>
      <c r="DS1291" s="15"/>
      <c r="DT1291" s="15"/>
      <c r="DU1291" s="15"/>
      <c r="DV1291" s="15"/>
      <c r="DW1291" s="15"/>
      <c r="DX1291" s="15"/>
      <c r="DY1291" s="15"/>
      <c r="DZ1291" s="15"/>
      <c r="EA1291" s="15"/>
      <c r="EB1291" s="15"/>
      <c r="EC1291" s="15"/>
      <c r="ED1291" s="15"/>
      <c r="EE1291" s="15"/>
      <c r="EF1291" s="15"/>
      <c r="EG1291" s="15"/>
      <c r="EH1291" s="15"/>
      <c r="EI1291" s="15"/>
      <c r="EJ1291" s="15"/>
      <c r="EK1291" s="15"/>
      <c r="EL1291" s="15"/>
      <c r="EM1291" s="15"/>
      <c r="EN1291" s="15"/>
      <c r="EO1291" s="15"/>
      <c r="EP1291" s="15"/>
      <c r="EQ1291" s="15"/>
      <c r="ER1291" s="15"/>
      <c r="ES1291" s="15"/>
      <c r="ET1291" s="15"/>
    </row>
    <row r="1292" spans="2:150" ht="26.25" customHeight="1" x14ac:dyDescent="0.2">
      <c r="B1292" s="15"/>
      <c r="C1292" s="15"/>
      <c r="F1292" s="79"/>
      <c r="G1292" s="15"/>
      <c r="H1292" s="15"/>
      <c r="AF1292" s="36"/>
      <c r="AG1292" s="36"/>
      <c r="AH1292" s="36"/>
      <c r="AI1292" s="36"/>
      <c r="AJ1292" s="36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A1292" s="15"/>
      <c r="DB1292" s="15"/>
      <c r="DC1292" s="15"/>
      <c r="DD1292" s="15"/>
      <c r="DE1292" s="15"/>
      <c r="DF1292" s="15"/>
      <c r="DG1292" s="15"/>
      <c r="DH1292" s="15"/>
      <c r="DI1292" s="15"/>
      <c r="DJ1292" s="15"/>
      <c r="DK1292" s="15"/>
      <c r="DL1292" s="15"/>
      <c r="DM1292" s="15"/>
      <c r="DN1292" s="15"/>
      <c r="DO1292" s="15"/>
      <c r="DP1292" s="15"/>
      <c r="DQ1292" s="15"/>
      <c r="DR1292" s="15"/>
      <c r="DS1292" s="15"/>
      <c r="DT1292" s="15"/>
      <c r="DU1292" s="15"/>
      <c r="DV1292" s="15"/>
      <c r="DW1292" s="15"/>
      <c r="DX1292" s="15"/>
      <c r="DY1292" s="15"/>
      <c r="DZ1292" s="15"/>
      <c r="EA1292" s="15"/>
      <c r="EB1292" s="15"/>
      <c r="EC1292" s="15"/>
      <c r="ED1292" s="15"/>
      <c r="EE1292" s="15"/>
      <c r="EF1292" s="15"/>
      <c r="EG1292" s="15"/>
      <c r="EH1292" s="15"/>
      <c r="EI1292" s="15"/>
      <c r="EJ1292" s="15"/>
      <c r="EK1292" s="15"/>
      <c r="EL1292" s="15"/>
      <c r="EM1292" s="15"/>
      <c r="EN1292" s="15"/>
      <c r="EO1292" s="15"/>
      <c r="EP1292" s="15"/>
      <c r="EQ1292" s="15"/>
      <c r="ER1292" s="15"/>
      <c r="ES1292" s="15"/>
      <c r="ET1292" s="15"/>
    </row>
    <row r="1293" spans="2:150" ht="26.25" customHeight="1" x14ac:dyDescent="0.2">
      <c r="B1293" s="15"/>
      <c r="C1293" s="15"/>
      <c r="F1293" s="79"/>
      <c r="G1293" s="15"/>
      <c r="H1293" s="15"/>
      <c r="AF1293" s="36"/>
      <c r="AG1293" s="36"/>
      <c r="AH1293" s="36"/>
      <c r="AI1293" s="36"/>
      <c r="AJ1293" s="36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A1293" s="15"/>
      <c r="DB1293" s="15"/>
      <c r="DC1293" s="15"/>
      <c r="DD1293" s="15"/>
      <c r="DE1293" s="15"/>
      <c r="DF1293" s="15"/>
      <c r="DG1293" s="15"/>
      <c r="DH1293" s="15"/>
      <c r="DI1293" s="15"/>
      <c r="DJ1293" s="15"/>
      <c r="DK1293" s="15"/>
      <c r="DL1293" s="15"/>
      <c r="DM1293" s="15"/>
      <c r="DN1293" s="15"/>
      <c r="DO1293" s="15"/>
      <c r="DP1293" s="15"/>
      <c r="DQ1293" s="15"/>
      <c r="DR1293" s="15"/>
      <c r="DS1293" s="15"/>
      <c r="DT1293" s="15"/>
      <c r="DU1293" s="15"/>
      <c r="DV1293" s="15"/>
      <c r="DW1293" s="15"/>
      <c r="DX1293" s="15"/>
      <c r="DY1293" s="15"/>
      <c r="DZ1293" s="15"/>
      <c r="EA1293" s="15"/>
      <c r="EB1293" s="15"/>
      <c r="EC1293" s="15"/>
      <c r="ED1293" s="15"/>
      <c r="EE1293" s="15"/>
      <c r="EF1293" s="15"/>
      <c r="EG1293" s="15"/>
      <c r="EH1293" s="15"/>
      <c r="EI1293" s="15"/>
      <c r="EJ1293" s="15"/>
      <c r="EK1293" s="15"/>
      <c r="EL1293" s="15"/>
      <c r="EM1293" s="15"/>
      <c r="EN1293" s="15"/>
      <c r="EO1293" s="15"/>
      <c r="EP1293" s="15"/>
      <c r="EQ1293" s="15"/>
      <c r="ER1293" s="15"/>
      <c r="ES1293" s="15"/>
      <c r="ET1293" s="15"/>
    </row>
    <row r="1294" spans="2:150" ht="26.25" customHeight="1" x14ac:dyDescent="0.2">
      <c r="B1294" s="15"/>
      <c r="C1294" s="15"/>
      <c r="F1294" s="79"/>
      <c r="G1294" s="15"/>
      <c r="H1294" s="15"/>
      <c r="AF1294" s="36"/>
      <c r="AG1294" s="36"/>
      <c r="AH1294" s="36"/>
      <c r="AI1294" s="36"/>
      <c r="AJ1294" s="36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A1294" s="15"/>
      <c r="DB1294" s="15"/>
      <c r="DC1294" s="15"/>
      <c r="DD1294" s="15"/>
      <c r="DE1294" s="15"/>
      <c r="DF1294" s="15"/>
      <c r="DG1294" s="15"/>
      <c r="DH1294" s="15"/>
      <c r="DI1294" s="15"/>
      <c r="DJ1294" s="15"/>
      <c r="DK1294" s="15"/>
      <c r="DL1294" s="15"/>
      <c r="DM1294" s="15"/>
      <c r="DN1294" s="15"/>
      <c r="DO1294" s="15"/>
      <c r="DP1294" s="15"/>
      <c r="DQ1294" s="15"/>
      <c r="DR1294" s="15"/>
      <c r="DS1294" s="15"/>
      <c r="DT1294" s="15"/>
      <c r="DU1294" s="15"/>
      <c r="DV1294" s="15"/>
      <c r="DW1294" s="15"/>
      <c r="DX1294" s="15"/>
      <c r="DY1294" s="15"/>
      <c r="DZ1294" s="15"/>
      <c r="EA1294" s="15"/>
      <c r="EB1294" s="15"/>
      <c r="EC1294" s="15"/>
      <c r="ED1294" s="15"/>
      <c r="EE1294" s="15"/>
      <c r="EF1294" s="15"/>
      <c r="EG1294" s="15"/>
      <c r="EH1294" s="15"/>
      <c r="EI1294" s="15"/>
      <c r="EJ1294" s="15"/>
      <c r="EK1294" s="15"/>
      <c r="EL1294" s="15"/>
      <c r="EM1294" s="15"/>
      <c r="EN1294" s="15"/>
      <c r="EO1294" s="15"/>
      <c r="EP1294" s="15"/>
      <c r="EQ1294" s="15"/>
      <c r="ER1294" s="15"/>
      <c r="ES1294" s="15"/>
      <c r="ET1294" s="15"/>
    </row>
    <row r="1295" spans="2:150" ht="26.25" customHeight="1" x14ac:dyDescent="0.2">
      <c r="B1295" s="15"/>
      <c r="C1295" s="15"/>
      <c r="F1295" s="79"/>
      <c r="G1295" s="15"/>
      <c r="H1295" s="15"/>
      <c r="AF1295" s="36"/>
      <c r="AG1295" s="36"/>
      <c r="AH1295" s="36"/>
      <c r="AI1295" s="36"/>
      <c r="AJ1295" s="36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A1295" s="15"/>
      <c r="DB1295" s="15"/>
      <c r="DC1295" s="15"/>
      <c r="DD1295" s="15"/>
      <c r="DE1295" s="15"/>
      <c r="DF1295" s="15"/>
      <c r="DG1295" s="15"/>
      <c r="DH1295" s="15"/>
      <c r="DI1295" s="15"/>
      <c r="DJ1295" s="15"/>
      <c r="DK1295" s="15"/>
      <c r="DL1295" s="15"/>
      <c r="DM1295" s="15"/>
      <c r="DN1295" s="15"/>
      <c r="DO1295" s="15"/>
      <c r="DP1295" s="15"/>
      <c r="DQ1295" s="15"/>
      <c r="DR1295" s="15"/>
      <c r="DS1295" s="15"/>
      <c r="DT1295" s="15"/>
      <c r="DU1295" s="15"/>
      <c r="DV1295" s="15"/>
      <c r="DW1295" s="15"/>
      <c r="DX1295" s="15"/>
      <c r="DY1295" s="15"/>
      <c r="DZ1295" s="15"/>
      <c r="EA1295" s="15"/>
      <c r="EB1295" s="15"/>
      <c r="EC1295" s="15"/>
      <c r="ED1295" s="15"/>
      <c r="EE1295" s="15"/>
      <c r="EF1295" s="15"/>
      <c r="EG1295" s="15"/>
      <c r="EH1295" s="15"/>
      <c r="EI1295" s="15"/>
      <c r="EJ1295" s="15"/>
      <c r="EK1295" s="15"/>
      <c r="EL1295" s="15"/>
      <c r="EM1295" s="15"/>
      <c r="EN1295" s="15"/>
      <c r="EO1295" s="15"/>
      <c r="EP1295" s="15"/>
      <c r="EQ1295" s="15"/>
      <c r="ER1295" s="15"/>
      <c r="ES1295" s="15"/>
      <c r="ET1295" s="15"/>
    </row>
    <row r="1296" spans="2:150" ht="26.25" customHeight="1" x14ac:dyDescent="0.2">
      <c r="B1296" s="15"/>
      <c r="C1296" s="15"/>
      <c r="F1296" s="79"/>
      <c r="G1296" s="15"/>
      <c r="H1296" s="15"/>
      <c r="AF1296" s="36"/>
      <c r="AG1296" s="36"/>
      <c r="AH1296" s="36"/>
      <c r="AI1296" s="36"/>
      <c r="AJ1296" s="36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A1296" s="15"/>
      <c r="DB1296" s="15"/>
      <c r="DC1296" s="15"/>
      <c r="DD1296" s="15"/>
      <c r="DE1296" s="15"/>
      <c r="DF1296" s="15"/>
      <c r="DG1296" s="15"/>
      <c r="DH1296" s="15"/>
      <c r="DI1296" s="15"/>
      <c r="DJ1296" s="15"/>
      <c r="DK1296" s="15"/>
      <c r="DL1296" s="15"/>
      <c r="DM1296" s="15"/>
      <c r="DN1296" s="15"/>
      <c r="DO1296" s="15"/>
      <c r="DP1296" s="15"/>
      <c r="DQ1296" s="15"/>
      <c r="DR1296" s="15"/>
      <c r="DS1296" s="15"/>
      <c r="DT1296" s="15"/>
      <c r="DU1296" s="15"/>
      <c r="DV1296" s="15"/>
      <c r="DW1296" s="15"/>
      <c r="DX1296" s="15"/>
      <c r="DY1296" s="15"/>
      <c r="DZ1296" s="15"/>
      <c r="EA1296" s="15"/>
      <c r="EB1296" s="15"/>
      <c r="EC1296" s="15"/>
      <c r="ED1296" s="15"/>
      <c r="EE1296" s="15"/>
      <c r="EF1296" s="15"/>
      <c r="EG1296" s="15"/>
      <c r="EH1296" s="15"/>
      <c r="EI1296" s="15"/>
      <c r="EJ1296" s="15"/>
      <c r="EK1296" s="15"/>
      <c r="EL1296" s="15"/>
      <c r="EM1296" s="15"/>
      <c r="EN1296" s="15"/>
      <c r="EO1296" s="15"/>
      <c r="EP1296" s="15"/>
      <c r="EQ1296" s="15"/>
      <c r="ER1296" s="15"/>
      <c r="ES1296" s="15"/>
      <c r="ET1296" s="15"/>
    </row>
    <row r="1297" spans="2:150" ht="26.25" customHeight="1" x14ac:dyDescent="0.2">
      <c r="B1297" s="15"/>
      <c r="C1297" s="15"/>
      <c r="F1297" s="79"/>
      <c r="G1297" s="15"/>
      <c r="H1297" s="15"/>
      <c r="AF1297" s="36"/>
      <c r="AG1297" s="36"/>
      <c r="AH1297" s="36"/>
      <c r="AI1297" s="36"/>
      <c r="AJ1297" s="36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A1297" s="15"/>
      <c r="DB1297" s="15"/>
      <c r="DC1297" s="15"/>
      <c r="DD1297" s="15"/>
      <c r="DE1297" s="15"/>
      <c r="DF1297" s="15"/>
      <c r="DG1297" s="15"/>
      <c r="DH1297" s="15"/>
      <c r="DI1297" s="15"/>
      <c r="DJ1297" s="15"/>
      <c r="DK1297" s="15"/>
      <c r="DL1297" s="15"/>
      <c r="DM1297" s="15"/>
      <c r="DN1297" s="15"/>
      <c r="DO1297" s="15"/>
      <c r="DP1297" s="15"/>
      <c r="DQ1297" s="15"/>
      <c r="DR1297" s="15"/>
      <c r="DS1297" s="15"/>
      <c r="DT1297" s="15"/>
      <c r="DU1297" s="15"/>
      <c r="DV1297" s="15"/>
      <c r="DW1297" s="15"/>
      <c r="DX1297" s="15"/>
      <c r="DY1297" s="15"/>
      <c r="DZ1297" s="15"/>
      <c r="EA1297" s="15"/>
      <c r="EB1297" s="15"/>
      <c r="EC1297" s="15"/>
      <c r="ED1297" s="15"/>
      <c r="EE1297" s="15"/>
      <c r="EF1297" s="15"/>
      <c r="EG1297" s="15"/>
      <c r="EH1297" s="15"/>
      <c r="EI1297" s="15"/>
      <c r="EJ1297" s="15"/>
      <c r="EK1297" s="15"/>
      <c r="EL1297" s="15"/>
      <c r="EM1297" s="15"/>
      <c r="EN1297" s="15"/>
      <c r="EO1297" s="15"/>
      <c r="EP1297" s="15"/>
      <c r="EQ1297" s="15"/>
      <c r="ER1297" s="15"/>
      <c r="ES1297" s="15"/>
      <c r="ET1297" s="15"/>
    </row>
    <row r="1298" spans="2:150" ht="26.25" customHeight="1" x14ac:dyDescent="0.2">
      <c r="B1298" s="15"/>
      <c r="C1298" s="15"/>
      <c r="F1298" s="79"/>
      <c r="G1298" s="15"/>
      <c r="H1298" s="15"/>
      <c r="AF1298" s="36"/>
      <c r="AG1298" s="36"/>
      <c r="AH1298" s="36"/>
      <c r="AI1298" s="36"/>
      <c r="AJ1298" s="36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A1298" s="15"/>
      <c r="DB1298" s="15"/>
      <c r="DC1298" s="15"/>
      <c r="DD1298" s="15"/>
      <c r="DE1298" s="15"/>
      <c r="DF1298" s="15"/>
      <c r="DG1298" s="15"/>
      <c r="DH1298" s="15"/>
      <c r="DI1298" s="15"/>
      <c r="DJ1298" s="15"/>
      <c r="DK1298" s="15"/>
      <c r="DL1298" s="15"/>
      <c r="DM1298" s="15"/>
      <c r="DN1298" s="15"/>
      <c r="DO1298" s="15"/>
      <c r="DP1298" s="15"/>
      <c r="DQ1298" s="15"/>
      <c r="DR1298" s="15"/>
      <c r="DS1298" s="15"/>
      <c r="DT1298" s="15"/>
      <c r="DU1298" s="15"/>
      <c r="DV1298" s="15"/>
      <c r="DW1298" s="15"/>
      <c r="DX1298" s="15"/>
      <c r="DY1298" s="15"/>
      <c r="DZ1298" s="15"/>
      <c r="EA1298" s="15"/>
      <c r="EB1298" s="15"/>
      <c r="EC1298" s="15"/>
      <c r="ED1298" s="15"/>
      <c r="EE1298" s="15"/>
      <c r="EF1298" s="15"/>
      <c r="EG1298" s="15"/>
      <c r="EH1298" s="15"/>
      <c r="EI1298" s="15"/>
      <c r="EJ1298" s="15"/>
      <c r="EK1298" s="15"/>
      <c r="EL1298" s="15"/>
      <c r="EM1298" s="15"/>
      <c r="EN1298" s="15"/>
      <c r="EO1298" s="15"/>
      <c r="EP1298" s="15"/>
      <c r="EQ1298" s="15"/>
      <c r="ER1298" s="15"/>
      <c r="ES1298" s="15"/>
      <c r="ET1298" s="15"/>
    </row>
    <row r="1299" spans="2:150" ht="26.25" customHeight="1" x14ac:dyDescent="0.2">
      <c r="B1299" s="15"/>
      <c r="C1299" s="15"/>
      <c r="F1299" s="79"/>
      <c r="G1299" s="15"/>
      <c r="H1299" s="15"/>
      <c r="AF1299" s="36"/>
      <c r="AG1299" s="36"/>
      <c r="AH1299" s="36"/>
      <c r="AI1299" s="36"/>
      <c r="AJ1299" s="36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A1299" s="15"/>
      <c r="DB1299" s="15"/>
      <c r="DC1299" s="15"/>
      <c r="DD1299" s="15"/>
      <c r="DE1299" s="15"/>
      <c r="DF1299" s="15"/>
      <c r="DG1299" s="15"/>
      <c r="DH1299" s="15"/>
      <c r="DI1299" s="15"/>
      <c r="DJ1299" s="15"/>
      <c r="DK1299" s="15"/>
      <c r="DL1299" s="15"/>
      <c r="DM1299" s="15"/>
      <c r="DN1299" s="15"/>
      <c r="DO1299" s="15"/>
      <c r="DP1299" s="15"/>
      <c r="DQ1299" s="15"/>
      <c r="DR1299" s="15"/>
      <c r="DS1299" s="15"/>
      <c r="DT1299" s="15"/>
      <c r="DU1299" s="15"/>
      <c r="DV1299" s="15"/>
      <c r="DW1299" s="15"/>
      <c r="DX1299" s="15"/>
      <c r="DY1299" s="15"/>
      <c r="DZ1299" s="15"/>
      <c r="EA1299" s="15"/>
      <c r="EB1299" s="15"/>
      <c r="EC1299" s="15"/>
      <c r="ED1299" s="15"/>
      <c r="EE1299" s="15"/>
      <c r="EF1299" s="15"/>
      <c r="EG1299" s="15"/>
      <c r="EH1299" s="15"/>
      <c r="EI1299" s="15"/>
      <c r="EJ1299" s="15"/>
      <c r="EK1299" s="15"/>
      <c r="EL1299" s="15"/>
      <c r="EM1299" s="15"/>
      <c r="EN1299" s="15"/>
      <c r="EO1299" s="15"/>
      <c r="EP1299" s="15"/>
      <c r="EQ1299" s="15"/>
      <c r="ER1299" s="15"/>
      <c r="ES1299" s="15"/>
      <c r="ET1299" s="15"/>
    </row>
    <row r="1300" spans="2:150" ht="26.25" customHeight="1" x14ac:dyDescent="0.2">
      <c r="B1300" s="15"/>
      <c r="C1300" s="15"/>
      <c r="F1300" s="79"/>
      <c r="G1300" s="15"/>
      <c r="H1300" s="15"/>
      <c r="AF1300" s="36"/>
      <c r="AG1300" s="36"/>
      <c r="AH1300" s="36"/>
      <c r="AI1300" s="36"/>
      <c r="AJ1300" s="36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A1300" s="15"/>
      <c r="DB1300" s="15"/>
      <c r="DC1300" s="15"/>
      <c r="DD1300" s="15"/>
      <c r="DE1300" s="15"/>
      <c r="DF1300" s="15"/>
      <c r="DG1300" s="15"/>
      <c r="DH1300" s="15"/>
      <c r="DI1300" s="15"/>
      <c r="DJ1300" s="15"/>
      <c r="DK1300" s="15"/>
      <c r="DL1300" s="15"/>
      <c r="DM1300" s="15"/>
      <c r="DN1300" s="15"/>
      <c r="DO1300" s="15"/>
      <c r="DP1300" s="15"/>
      <c r="DQ1300" s="15"/>
      <c r="DR1300" s="15"/>
      <c r="DS1300" s="15"/>
      <c r="DT1300" s="15"/>
      <c r="DU1300" s="15"/>
      <c r="DV1300" s="15"/>
      <c r="DW1300" s="15"/>
      <c r="DX1300" s="15"/>
      <c r="DY1300" s="15"/>
      <c r="DZ1300" s="15"/>
      <c r="EA1300" s="15"/>
      <c r="EB1300" s="15"/>
      <c r="EC1300" s="15"/>
      <c r="ED1300" s="15"/>
      <c r="EE1300" s="15"/>
      <c r="EF1300" s="15"/>
      <c r="EG1300" s="15"/>
      <c r="EH1300" s="15"/>
      <c r="EI1300" s="15"/>
      <c r="EJ1300" s="15"/>
      <c r="EK1300" s="15"/>
      <c r="EL1300" s="15"/>
      <c r="EM1300" s="15"/>
      <c r="EN1300" s="15"/>
      <c r="EO1300" s="15"/>
      <c r="EP1300" s="15"/>
      <c r="EQ1300" s="15"/>
      <c r="ER1300" s="15"/>
      <c r="ES1300" s="15"/>
      <c r="ET1300" s="15"/>
    </row>
    <row r="1301" spans="2:150" ht="26.25" customHeight="1" x14ac:dyDescent="0.2">
      <c r="B1301" s="15"/>
      <c r="C1301" s="15"/>
      <c r="F1301" s="79"/>
      <c r="G1301" s="15"/>
      <c r="H1301" s="15"/>
      <c r="AF1301" s="36"/>
      <c r="AG1301" s="36"/>
      <c r="AH1301" s="36"/>
      <c r="AI1301" s="36"/>
      <c r="AJ1301" s="36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A1301" s="15"/>
      <c r="DB1301" s="15"/>
      <c r="DC1301" s="15"/>
      <c r="DD1301" s="15"/>
      <c r="DE1301" s="15"/>
      <c r="DF1301" s="15"/>
      <c r="DG1301" s="15"/>
      <c r="DH1301" s="15"/>
      <c r="DI1301" s="15"/>
      <c r="DJ1301" s="15"/>
      <c r="DK1301" s="15"/>
      <c r="DL1301" s="15"/>
      <c r="DM1301" s="15"/>
      <c r="DN1301" s="15"/>
      <c r="DO1301" s="15"/>
      <c r="DP1301" s="15"/>
      <c r="DQ1301" s="15"/>
      <c r="DR1301" s="15"/>
      <c r="DS1301" s="15"/>
      <c r="DT1301" s="15"/>
      <c r="DU1301" s="15"/>
      <c r="DV1301" s="15"/>
      <c r="DW1301" s="15"/>
      <c r="DX1301" s="15"/>
      <c r="DY1301" s="15"/>
      <c r="DZ1301" s="15"/>
      <c r="EA1301" s="15"/>
      <c r="EB1301" s="15"/>
      <c r="EC1301" s="15"/>
      <c r="ED1301" s="15"/>
      <c r="EE1301" s="15"/>
      <c r="EF1301" s="15"/>
      <c r="EG1301" s="15"/>
      <c r="EH1301" s="15"/>
      <c r="EI1301" s="15"/>
      <c r="EJ1301" s="15"/>
      <c r="EK1301" s="15"/>
      <c r="EL1301" s="15"/>
      <c r="EM1301" s="15"/>
      <c r="EN1301" s="15"/>
      <c r="EO1301" s="15"/>
      <c r="EP1301" s="15"/>
      <c r="EQ1301" s="15"/>
      <c r="ER1301" s="15"/>
      <c r="ES1301" s="15"/>
      <c r="ET1301" s="15"/>
    </row>
    <row r="1302" spans="2:150" ht="26.25" customHeight="1" x14ac:dyDescent="0.2">
      <c r="B1302" s="15"/>
      <c r="C1302" s="15"/>
      <c r="F1302" s="79"/>
      <c r="G1302" s="15"/>
      <c r="H1302" s="15"/>
      <c r="AF1302" s="36"/>
      <c r="AG1302" s="36"/>
      <c r="AH1302" s="36"/>
      <c r="AI1302" s="36"/>
      <c r="AJ1302" s="36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A1302" s="15"/>
      <c r="DB1302" s="15"/>
      <c r="DC1302" s="15"/>
      <c r="DD1302" s="15"/>
      <c r="DE1302" s="15"/>
      <c r="DF1302" s="15"/>
      <c r="DG1302" s="15"/>
      <c r="DH1302" s="15"/>
      <c r="DI1302" s="15"/>
      <c r="DJ1302" s="15"/>
      <c r="DK1302" s="15"/>
      <c r="DL1302" s="15"/>
      <c r="DM1302" s="15"/>
      <c r="DN1302" s="15"/>
      <c r="DO1302" s="15"/>
      <c r="DP1302" s="15"/>
      <c r="DQ1302" s="15"/>
      <c r="DR1302" s="15"/>
      <c r="DS1302" s="15"/>
      <c r="DT1302" s="15"/>
      <c r="DU1302" s="15"/>
      <c r="DV1302" s="15"/>
      <c r="DW1302" s="15"/>
      <c r="DX1302" s="15"/>
      <c r="DY1302" s="15"/>
      <c r="DZ1302" s="15"/>
      <c r="EA1302" s="15"/>
      <c r="EB1302" s="15"/>
      <c r="EC1302" s="15"/>
      <c r="ED1302" s="15"/>
      <c r="EE1302" s="15"/>
      <c r="EF1302" s="15"/>
      <c r="EG1302" s="15"/>
      <c r="EH1302" s="15"/>
      <c r="EI1302" s="15"/>
      <c r="EJ1302" s="15"/>
      <c r="EK1302" s="15"/>
      <c r="EL1302" s="15"/>
      <c r="EM1302" s="15"/>
      <c r="EN1302" s="15"/>
      <c r="EO1302" s="15"/>
      <c r="EP1302" s="15"/>
      <c r="EQ1302" s="15"/>
      <c r="ER1302" s="15"/>
      <c r="ES1302" s="15"/>
      <c r="ET1302" s="15"/>
    </row>
    <row r="1303" spans="2:150" ht="26.25" customHeight="1" x14ac:dyDescent="0.2">
      <c r="B1303" s="15"/>
      <c r="C1303" s="15"/>
      <c r="F1303" s="79"/>
      <c r="G1303" s="15"/>
      <c r="H1303" s="15"/>
      <c r="AF1303" s="36"/>
      <c r="AG1303" s="36"/>
      <c r="AH1303" s="36"/>
      <c r="AI1303" s="36"/>
      <c r="AJ1303" s="36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A1303" s="15"/>
      <c r="DB1303" s="15"/>
      <c r="DC1303" s="15"/>
      <c r="DD1303" s="15"/>
      <c r="DE1303" s="15"/>
      <c r="DF1303" s="15"/>
      <c r="DG1303" s="15"/>
      <c r="DH1303" s="15"/>
      <c r="DI1303" s="15"/>
      <c r="DJ1303" s="15"/>
      <c r="DK1303" s="15"/>
      <c r="DL1303" s="15"/>
      <c r="DM1303" s="15"/>
      <c r="DN1303" s="15"/>
      <c r="DO1303" s="15"/>
      <c r="DP1303" s="15"/>
      <c r="DQ1303" s="15"/>
      <c r="DR1303" s="15"/>
      <c r="DS1303" s="15"/>
      <c r="DT1303" s="15"/>
      <c r="DU1303" s="15"/>
      <c r="DV1303" s="15"/>
      <c r="DW1303" s="15"/>
      <c r="DX1303" s="15"/>
      <c r="DY1303" s="15"/>
      <c r="DZ1303" s="15"/>
      <c r="EA1303" s="15"/>
      <c r="EB1303" s="15"/>
      <c r="EC1303" s="15"/>
      <c r="ED1303" s="15"/>
      <c r="EE1303" s="15"/>
      <c r="EF1303" s="15"/>
      <c r="EG1303" s="15"/>
      <c r="EH1303" s="15"/>
      <c r="EI1303" s="15"/>
      <c r="EJ1303" s="15"/>
      <c r="EK1303" s="15"/>
      <c r="EL1303" s="15"/>
      <c r="EM1303" s="15"/>
      <c r="EN1303" s="15"/>
      <c r="EO1303" s="15"/>
      <c r="EP1303" s="15"/>
      <c r="EQ1303" s="15"/>
      <c r="ER1303" s="15"/>
      <c r="ES1303" s="15"/>
      <c r="ET1303" s="15"/>
    </row>
    <row r="1304" spans="2:150" ht="26.25" customHeight="1" x14ac:dyDescent="0.2">
      <c r="B1304" s="15"/>
      <c r="C1304" s="15"/>
      <c r="F1304" s="79"/>
      <c r="G1304" s="15"/>
      <c r="H1304" s="15"/>
      <c r="AF1304" s="36"/>
      <c r="AG1304" s="36"/>
      <c r="AH1304" s="36"/>
      <c r="AI1304" s="36"/>
      <c r="AJ1304" s="36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A1304" s="15"/>
      <c r="DB1304" s="15"/>
      <c r="DC1304" s="15"/>
      <c r="DD1304" s="15"/>
      <c r="DE1304" s="15"/>
      <c r="DF1304" s="15"/>
      <c r="DG1304" s="15"/>
      <c r="DH1304" s="15"/>
      <c r="DI1304" s="15"/>
      <c r="DJ1304" s="15"/>
      <c r="DK1304" s="15"/>
      <c r="DL1304" s="15"/>
      <c r="DM1304" s="15"/>
      <c r="DN1304" s="15"/>
      <c r="DO1304" s="15"/>
      <c r="DP1304" s="15"/>
      <c r="DQ1304" s="15"/>
      <c r="DR1304" s="15"/>
      <c r="DS1304" s="15"/>
      <c r="DT1304" s="15"/>
      <c r="DU1304" s="15"/>
      <c r="DV1304" s="15"/>
      <c r="DW1304" s="15"/>
      <c r="DX1304" s="15"/>
      <c r="DY1304" s="15"/>
      <c r="DZ1304" s="15"/>
      <c r="EA1304" s="15"/>
      <c r="EB1304" s="15"/>
      <c r="EC1304" s="15"/>
      <c r="ED1304" s="15"/>
      <c r="EE1304" s="15"/>
      <c r="EF1304" s="15"/>
      <c r="EG1304" s="15"/>
      <c r="EH1304" s="15"/>
      <c r="EI1304" s="15"/>
      <c r="EJ1304" s="15"/>
      <c r="EK1304" s="15"/>
      <c r="EL1304" s="15"/>
      <c r="EM1304" s="15"/>
      <c r="EN1304" s="15"/>
      <c r="EO1304" s="15"/>
      <c r="EP1304" s="15"/>
      <c r="EQ1304" s="15"/>
      <c r="ER1304" s="15"/>
      <c r="ES1304" s="15"/>
      <c r="ET1304" s="15"/>
    </row>
    <row r="1305" spans="2:150" ht="26.25" customHeight="1" x14ac:dyDescent="0.2">
      <c r="B1305" s="15"/>
      <c r="C1305" s="15"/>
      <c r="F1305" s="79"/>
      <c r="G1305" s="15"/>
      <c r="H1305" s="15"/>
      <c r="AF1305" s="36"/>
      <c r="AG1305" s="36"/>
      <c r="AH1305" s="36"/>
      <c r="AI1305" s="36"/>
      <c r="AJ1305" s="36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A1305" s="15"/>
      <c r="DB1305" s="15"/>
      <c r="DC1305" s="15"/>
      <c r="DD1305" s="15"/>
      <c r="DE1305" s="15"/>
      <c r="DF1305" s="15"/>
      <c r="DG1305" s="15"/>
      <c r="DH1305" s="15"/>
      <c r="DI1305" s="15"/>
      <c r="DJ1305" s="15"/>
      <c r="DK1305" s="15"/>
      <c r="DL1305" s="15"/>
      <c r="DM1305" s="15"/>
      <c r="DN1305" s="15"/>
      <c r="DO1305" s="15"/>
      <c r="DP1305" s="15"/>
      <c r="DQ1305" s="15"/>
      <c r="DR1305" s="15"/>
      <c r="DS1305" s="15"/>
      <c r="DT1305" s="15"/>
      <c r="DU1305" s="15"/>
      <c r="DV1305" s="15"/>
      <c r="DW1305" s="15"/>
      <c r="DX1305" s="15"/>
      <c r="DY1305" s="15"/>
      <c r="DZ1305" s="15"/>
      <c r="EA1305" s="15"/>
      <c r="EB1305" s="15"/>
      <c r="EC1305" s="15"/>
      <c r="ED1305" s="15"/>
      <c r="EE1305" s="15"/>
      <c r="EF1305" s="15"/>
      <c r="EG1305" s="15"/>
      <c r="EH1305" s="15"/>
      <c r="EI1305" s="15"/>
      <c r="EJ1305" s="15"/>
      <c r="EK1305" s="15"/>
      <c r="EL1305" s="15"/>
      <c r="EM1305" s="15"/>
      <c r="EN1305" s="15"/>
      <c r="EO1305" s="15"/>
      <c r="EP1305" s="15"/>
      <c r="EQ1305" s="15"/>
      <c r="ER1305" s="15"/>
      <c r="ES1305" s="15"/>
      <c r="ET1305" s="15"/>
    </row>
    <row r="1306" spans="2:150" ht="26.25" customHeight="1" x14ac:dyDescent="0.2">
      <c r="B1306" s="15"/>
      <c r="C1306" s="15"/>
      <c r="F1306" s="79"/>
      <c r="G1306" s="15"/>
      <c r="H1306" s="15"/>
      <c r="AF1306" s="36"/>
      <c r="AG1306" s="36"/>
      <c r="AH1306" s="36"/>
      <c r="AI1306" s="36"/>
      <c r="AJ1306" s="36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A1306" s="15"/>
      <c r="DB1306" s="15"/>
      <c r="DC1306" s="15"/>
      <c r="DD1306" s="15"/>
      <c r="DE1306" s="15"/>
      <c r="DF1306" s="15"/>
      <c r="DG1306" s="15"/>
      <c r="DH1306" s="15"/>
      <c r="DI1306" s="15"/>
      <c r="DJ1306" s="15"/>
      <c r="DK1306" s="15"/>
      <c r="DL1306" s="15"/>
      <c r="DM1306" s="15"/>
      <c r="DN1306" s="15"/>
      <c r="DO1306" s="15"/>
      <c r="DP1306" s="15"/>
      <c r="DQ1306" s="15"/>
      <c r="DR1306" s="15"/>
      <c r="DS1306" s="15"/>
      <c r="DT1306" s="15"/>
      <c r="DU1306" s="15"/>
      <c r="DV1306" s="15"/>
      <c r="DW1306" s="15"/>
      <c r="DX1306" s="15"/>
      <c r="DY1306" s="15"/>
      <c r="DZ1306" s="15"/>
      <c r="EA1306" s="15"/>
      <c r="EB1306" s="15"/>
      <c r="EC1306" s="15"/>
      <c r="ED1306" s="15"/>
      <c r="EE1306" s="15"/>
      <c r="EF1306" s="15"/>
      <c r="EG1306" s="15"/>
      <c r="EH1306" s="15"/>
      <c r="EI1306" s="15"/>
      <c r="EJ1306" s="15"/>
      <c r="EK1306" s="15"/>
      <c r="EL1306" s="15"/>
      <c r="EM1306" s="15"/>
      <c r="EN1306" s="15"/>
      <c r="EO1306" s="15"/>
      <c r="EP1306" s="15"/>
      <c r="EQ1306" s="15"/>
      <c r="ER1306" s="15"/>
      <c r="ES1306" s="15"/>
      <c r="ET1306" s="15"/>
    </row>
    <row r="1307" spans="2:150" ht="26.25" customHeight="1" x14ac:dyDescent="0.2">
      <c r="B1307" s="15"/>
      <c r="C1307" s="15"/>
      <c r="F1307" s="79"/>
      <c r="G1307" s="15"/>
      <c r="H1307" s="15"/>
      <c r="AF1307" s="36"/>
      <c r="AG1307" s="36"/>
      <c r="AH1307" s="36"/>
      <c r="AI1307" s="36"/>
      <c r="AJ1307" s="36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5"/>
      <c r="DC1307" s="15"/>
      <c r="DD1307" s="15"/>
      <c r="DE1307" s="15"/>
      <c r="DF1307" s="15"/>
      <c r="DG1307" s="15"/>
      <c r="DH1307" s="15"/>
      <c r="DI1307" s="15"/>
      <c r="DJ1307" s="15"/>
      <c r="DK1307" s="15"/>
      <c r="DL1307" s="15"/>
      <c r="DM1307" s="15"/>
      <c r="DN1307" s="15"/>
      <c r="DO1307" s="15"/>
      <c r="DP1307" s="15"/>
      <c r="DQ1307" s="15"/>
      <c r="DR1307" s="15"/>
      <c r="DS1307" s="15"/>
      <c r="DT1307" s="15"/>
      <c r="DU1307" s="15"/>
      <c r="DV1307" s="15"/>
      <c r="DW1307" s="15"/>
      <c r="DX1307" s="15"/>
      <c r="DY1307" s="15"/>
      <c r="DZ1307" s="15"/>
      <c r="EA1307" s="15"/>
      <c r="EB1307" s="15"/>
      <c r="EC1307" s="15"/>
      <c r="ED1307" s="15"/>
      <c r="EE1307" s="15"/>
      <c r="EF1307" s="15"/>
      <c r="EG1307" s="15"/>
      <c r="EH1307" s="15"/>
      <c r="EI1307" s="15"/>
      <c r="EJ1307" s="15"/>
      <c r="EK1307" s="15"/>
      <c r="EL1307" s="15"/>
      <c r="EM1307" s="15"/>
      <c r="EN1307" s="15"/>
      <c r="EO1307" s="15"/>
      <c r="EP1307" s="15"/>
      <c r="EQ1307" s="15"/>
      <c r="ER1307" s="15"/>
      <c r="ES1307" s="15"/>
      <c r="ET1307" s="15"/>
    </row>
    <row r="1308" spans="2:150" ht="26.25" customHeight="1" x14ac:dyDescent="0.2">
      <c r="B1308" s="15"/>
      <c r="C1308" s="15"/>
      <c r="F1308" s="79"/>
      <c r="G1308" s="15"/>
      <c r="H1308" s="15"/>
      <c r="AF1308" s="36"/>
      <c r="AG1308" s="36"/>
      <c r="AH1308" s="36"/>
      <c r="AI1308" s="36"/>
      <c r="AJ1308" s="36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  <c r="DE1308" s="15"/>
      <c r="DF1308" s="15"/>
      <c r="DG1308" s="15"/>
      <c r="DH1308" s="15"/>
      <c r="DI1308" s="15"/>
      <c r="DJ1308" s="15"/>
      <c r="DK1308" s="15"/>
      <c r="DL1308" s="15"/>
      <c r="DM1308" s="15"/>
      <c r="DN1308" s="15"/>
      <c r="DO1308" s="15"/>
      <c r="DP1308" s="15"/>
      <c r="DQ1308" s="15"/>
      <c r="DR1308" s="15"/>
      <c r="DS1308" s="15"/>
      <c r="DT1308" s="15"/>
      <c r="DU1308" s="15"/>
      <c r="DV1308" s="15"/>
      <c r="DW1308" s="15"/>
      <c r="DX1308" s="15"/>
      <c r="DY1308" s="15"/>
      <c r="DZ1308" s="15"/>
      <c r="EA1308" s="15"/>
      <c r="EB1308" s="15"/>
      <c r="EC1308" s="15"/>
      <c r="ED1308" s="15"/>
      <c r="EE1308" s="15"/>
      <c r="EF1308" s="15"/>
      <c r="EG1308" s="15"/>
      <c r="EH1308" s="15"/>
      <c r="EI1308" s="15"/>
      <c r="EJ1308" s="15"/>
      <c r="EK1308" s="15"/>
      <c r="EL1308" s="15"/>
      <c r="EM1308" s="15"/>
      <c r="EN1308" s="15"/>
      <c r="EO1308" s="15"/>
      <c r="EP1308" s="15"/>
      <c r="EQ1308" s="15"/>
      <c r="ER1308" s="15"/>
      <c r="ES1308" s="15"/>
      <c r="ET1308" s="15"/>
    </row>
    <row r="1309" spans="2:150" ht="26.25" customHeight="1" x14ac:dyDescent="0.2">
      <c r="B1309" s="15"/>
      <c r="C1309" s="15"/>
      <c r="F1309" s="79"/>
      <c r="G1309" s="15"/>
      <c r="H1309" s="15"/>
      <c r="AF1309" s="36"/>
      <c r="AG1309" s="36"/>
      <c r="AH1309" s="36"/>
      <c r="AI1309" s="36"/>
      <c r="AJ1309" s="36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A1309" s="15"/>
      <c r="DB1309" s="15"/>
      <c r="DC1309" s="15"/>
      <c r="DD1309" s="15"/>
      <c r="DE1309" s="15"/>
      <c r="DF1309" s="15"/>
      <c r="DG1309" s="15"/>
      <c r="DH1309" s="15"/>
      <c r="DI1309" s="15"/>
      <c r="DJ1309" s="15"/>
      <c r="DK1309" s="15"/>
      <c r="DL1309" s="15"/>
      <c r="DM1309" s="15"/>
      <c r="DN1309" s="15"/>
      <c r="DO1309" s="15"/>
      <c r="DP1309" s="15"/>
      <c r="DQ1309" s="15"/>
      <c r="DR1309" s="15"/>
      <c r="DS1309" s="15"/>
      <c r="DT1309" s="15"/>
      <c r="DU1309" s="15"/>
      <c r="DV1309" s="15"/>
      <c r="DW1309" s="15"/>
      <c r="DX1309" s="15"/>
      <c r="DY1309" s="15"/>
      <c r="DZ1309" s="15"/>
      <c r="EA1309" s="15"/>
      <c r="EB1309" s="15"/>
      <c r="EC1309" s="15"/>
      <c r="ED1309" s="15"/>
      <c r="EE1309" s="15"/>
      <c r="EF1309" s="15"/>
      <c r="EG1309" s="15"/>
      <c r="EH1309" s="15"/>
      <c r="EI1309" s="15"/>
      <c r="EJ1309" s="15"/>
      <c r="EK1309" s="15"/>
      <c r="EL1309" s="15"/>
      <c r="EM1309" s="15"/>
      <c r="EN1309" s="15"/>
      <c r="EO1309" s="15"/>
      <c r="EP1309" s="15"/>
      <c r="EQ1309" s="15"/>
      <c r="ER1309" s="15"/>
      <c r="ES1309" s="15"/>
      <c r="ET1309" s="15"/>
    </row>
    <row r="1310" spans="2:150" ht="26.25" customHeight="1" x14ac:dyDescent="0.2">
      <c r="B1310" s="15"/>
      <c r="C1310" s="15"/>
      <c r="F1310" s="79"/>
      <c r="G1310" s="15"/>
      <c r="H1310" s="15"/>
      <c r="AF1310" s="36"/>
      <c r="AG1310" s="36"/>
      <c r="AH1310" s="36"/>
      <c r="AI1310" s="36"/>
      <c r="AJ1310" s="36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A1310" s="15"/>
      <c r="DB1310" s="15"/>
      <c r="DC1310" s="15"/>
      <c r="DD1310" s="15"/>
      <c r="DE1310" s="15"/>
      <c r="DF1310" s="15"/>
      <c r="DG1310" s="15"/>
      <c r="DH1310" s="15"/>
      <c r="DI1310" s="15"/>
      <c r="DJ1310" s="15"/>
      <c r="DK1310" s="15"/>
      <c r="DL1310" s="15"/>
      <c r="DM1310" s="15"/>
      <c r="DN1310" s="15"/>
      <c r="DO1310" s="15"/>
      <c r="DP1310" s="15"/>
      <c r="DQ1310" s="15"/>
      <c r="DR1310" s="15"/>
      <c r="DS1310" s="15"/>
      <c r="DT1310" s="15"/>
      <c r="DU1310" s="15"/>
      <c r="DV1310" s="15"/>
      <c r="DW1310" s="15"/>
      <c r="DX1310" s="15"/>
      <c r="DY1310" s="15"/>
      <c r="DZ1310" s="15"/>
      <c r="EA1310" s="15"/>
      <c r="EB1310" s="15"/>
      <c r="EC1310" s="15"/>
      <c r="ED1310" s="15"/>
      <c r="EE1310" s="15"/>
      <c r="EF1310" s="15"/>
      <c r="EG1310" s="15"/>
      <c r="EH1310" s="15"/>
      <c r="EI1310" s="15"/>
      <c r="EJ1310" s="15"/>
      <c r="EK1310" s="15"/>
      <c r="EL1310" s="15"/>
      <c r="EM1310" s="15"/>
      <c r="EN1310" s="15"/>
      <c r="EO1310" s="15"/>
      <c r="EP1310" s="15"/>
      <c r="EQ1310" s="15"/>
      <c r="ER1310" s="15"/>
      <c r="ES1310" s="15"/>
      <c r="ET1310" s="15"/>
    </row>
    <row r="1311" spans="2:150" ht="26.25" customHeight="1" x14ac:dyDescent="0.2">
      <c r="B1311" s="15"/>
      <c r="C1311" s="15"/>
      <c r="F1311" s="79"/>
      <c r="G1311" s="15"/>
      <c r="H1311" s="15"/>
      <c r="AF1311" s="36"/>
      <c r="AG1311" s="36"/>
      <c r="AH1311" s="36"/>
      <c r="AI1311" s="36"/>
      <c r="AJ1311" s="36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A1311" s="15"/>
      <c r="DB1311" s="15"/>
      <c r="DC1311" s="15"/>
      <c r="DD1311" s="15"/>
      <c r="DE1311" s="15"/>
      <c r="DF1311" s="15"/>
      <c r="DG1311" s="15"/>
      <c r="DH1311" s="15"/>
      <c r="DI1311" s="15"/>
      <c r="DJ1311" s="15"/>
      <c r="DK1311" s="15"/>
      <c r="DL1311" s="15"/>
      <c r="DM1311" s="15"/>
      <c r="DN1311" s="15"/>
      <c r="DO1311" s="15"/>
      <c r="DP1311" s="15"/>
      <c r="DQ1311" s="15"/>
      <c r="DR1311" s="15"/>
      <c r="DS1311" s="15"/>
      <c r="DT1311" s="15"/>
      <c r="DU1311" s="15"/>
      <c r="DV1311" s="15"/>
      <c r="DW1311" s="15"/>
      <c r="DX1311" s="15"/>
      <c r="DY1311" s="15"/>
      <c r="DZ1311" s="15"/>
      <c r="EA1311" s="15"/>
      <c r="EB1311" s="15"/>
      <c r="EC1311" s="15"/>
      <c r="ED1311" s="15"/>
      <c r="EE1311" s="15"/>
      <c r="EF1311" s="15"/>
      <c r="EG1311" s="15"/>
      <c r="EH1311" s="15"/>
      <c r="EI1311" s="15"/>
      <c r="EJ1311" s="15"/>
      <c r="EK1311" s="15"/>
      <c r="EL1311" s="15"/>
      <c r="EM1311" s="15"/>
      <c r="EN1311" s="15"/>
      <c r="EO1311" s="15"/>
      <c r="EP1311" s="15"/>
      <c r="EQ1311" s="15"/>
      <c r="ER1311" s="15"/>
      <c r="ES1311" s="15"/>
      <c r="ET1311" s="15"/>
    </row>
    <row r="1312" spans="2:150" ht="26.25" customHeight="1" x14ac:dyDescent="0.2">
      <c r="B1312" s="15"/>
      <c r="C1312" s="15"/>
      <c r="F1312" s="79"/>
      <c r="G1312" s="15"/>
      <c r="H1312" s="15"/>
      <c r="AF1312" s="36"/>
      <c r="AG1312" s="36"/>
      <c r="AH1312" s="36"/>
      <c r="AI1312" s="36"/>
      <c r="AJ1312" s="36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A1312" s="15"/>
      <c r="DB1312" s="15"/>
      <c r="DC1312" s="15"/>
      <c r="DD1312" s="15"/>
      <c r="DE1312" s="15"/>
      <c r="DF1312" s="15"/>
      <c r="DG1312" s="15"/>
      <c r="DH1312" s="15"/>
      <c r="DI1312" s="15"/>
      <c r="DJ1312" s="15"/>
      <c r="DK1312" s="15"/>
      <c r="DL1312" s="15"/>
      <c r="DM1312" s="15"/>
      <c r="DN1312" s="15"/>
      <c r="DO1312" s="15"/>
      <c r="DP1312" s="15"/>
      <c r="DQ1312" s="15"/>
      <c r="DR1312" s="15"/>
      <c r="DS1312" s="15"/>
      <c r="DT1312" s="15"/>
      <c r="DU1312" s="15"/>
      <c r="DV1312" s="15"/>
      <c r="DW1312" s="15"/>
      <c r="DX1312" s="15"/>
      <c r="DY1312" s="15"/>
      <c r="DZ1312" s="15"/>
      <c r="EA1312" s="15"/>
      <c r="EB1312" s="15"/>
      <c r="EC1312" s="15"/>
      <c r="ED1312" s="15"/>
      <c r="EE1312" s="15"/>
      <c r="EF1312" s="15"/>
      <c r="EG1312" s="15"/>
      <c r="EH1312" s="15"/>
      <c r="EI1312" s="15"/>
      <c r="EJ1312" s="15"/>
      <c r="EK1312" s="15"/>
      <c r="EL1312" s="15"/>
      <c r="EM1312" s="15"/>
      <c r="EN1312" s="15"/>
      <c r="EO1312" s="15"/>
      <c r="EP1312" s="15"/>
      <c r="EQ1312" s="15"/>
      <c r="ER1312" s="15"/>
      <c r="ES1312" s="15"/>
      <c r="ET1312" s="15"/>
    </row>
    <row r="1313" spans="2:150" ht="26.25" customHeight="1" x14ac:dyDescent="0.2">
      <c r="B1313" s="15"/>
      <c r="C1313" s="15"/>
      <c r="F1313" s="79"/>
      <c r="G1313" s="15"/>
      <c r="H1313" s="15"/>
      <c r="AF1313" s="36"/>
      <c r="AG1313" s="36"/>
      <c r="AH1313" s="36"/>
      <c r="AI1313" s="36"/>
      <c r="AJ1313" s="36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A1313" s="15"/>
      <c r="DB1313" s="15"/>
      <c r="DC1313" s="15"/>
      <c r="DD1313" s="15"/>
      <c r="DE1313" s="15"/>
      <c r="DF1313" s="15"/>
      <c r="DG1313" s="15"/>
      <c r="DH1313" s="15"/>
      <c r="DI1313" s="15"/>
      <c r="DJ1313" s="15"/>
      <c r="DK1313" s="15"/>
      <c r="DL1313" s="15"/>
      <c r="DM1313" s="15"/>
      <c r="DN1313" s="15"/>
      <c r="DO1313" s="15"/>
      <c r="DP1313" s="15"/>
      <c r="DQ1313" s="15"/>
      <c r="DR1313" s="15"/>
      <c r="DS1313" s="15"/>
      <c r="DT1313" s="15"/>
      <c r="DU1313" s="15"/>
      <c r="DV1313" s="15"/>
      <c r="DW1313" s="15"/>
      <c r="DX1313" s="15"/>
      <c r="DY1313" s="15"/>
      <c r="DZ1313" s="15"/>
      <c r="EA1313" s="15"/>
      <c r="EB1313" s="15"/>
      <c r="EC1313" s="15"/>
      <c r="ED1313" s="15"/>
      <c r="EE1313" s="15"/>
      <c r="EF1313" s="15"/>
      <c r="EG1313" s="15"/>
      <c r="EH1313" s="15"/>
      <c r="EI1313" s="15"/>
      <c r="EJ1313" s="15"/>
      <c r="EK1313" s="15"/>
      <c r="EL1313" s="15"/>
      <c r="EM1313" s="15"/>
      <c r="EN1313" s="15"/>
      <c r="EO1313" s="15"/>
      <c r="EP1313" s="15"/>
      <c r="EQ1313" s="15"/>
      <c r="ER1313" s="15"/>
      <c r="ES1313" s="15"/>
      <c r="ET1313" s="15"/>
    </row>
    <row r="1314" spans="2:150" ht="26.25" customHeight="1" x14ac:dyDescent="0.2">
      <c r="B1314" s="15"/>
      <c r="C1314" s="15"/>
      <c r="F1314" s="79"/>
      <c r="G1314" s="15"/>
      <c r="H1314" s="15"/>
      <c r="AF1314" s="36"/>
      <c r="AG1314" s="36"/>
      <c r="AH1314" s="36"/>
      <c r="AI1314" s="36"/>
      <c r="AJ1314" s="36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A1314" s="15"/>
      <c r="DB1314" s="15"/>
      <c r="DC1314" s="15"/>
      <c r="DD1314" s="15"/>
      <c r="DE1314" s="15"/>
      <c r="DF1314" s="15"/>
      <c r="DG1314" s="15"/>
      <c r="DH1314" s="15"/>
      <c r="DI1314" s="15"/>
      <c r="DJ1314" s="15"/>
      <c r="DK1314" s="15"/>
      <c r="DL1314" s="15"/>
      <c r="DM1314" s="15"/>
      <c r="DN1314" s="15"/>
      <c r="DO1314" s="15"/>
      <c r="DP1314" s="15"/>
      <c r="DQ1314" s="15"/>
      <c r="DR1314" s="15"/>
      <c r="DS1314" s="15"/>
      <c r="DT1314" s="15"/>
      <c r="DU1314" s="15"/>
      <c r="DV1314" s="15"/>
      <c r="DW1314" s="15"/>
      <c r="DX1314" s="15"/>
      <c r="DY1314" s="15"/>
      <c r="DZ1314" s="15"/>
      <c r="EA1314" s="15"/>
      <c r="EB1314" s="15"/>
      <c r="EC1314" s="15"/>
      <c r="ED1314" s="15"/>
      <c r="EE1314" s="15"/>
      <c r="EF1314" s="15"/>
      <c r="EG1314" s="15"/>
      <c r="EH1314" s="15"/>
      <c r="EI1314" s="15"/>
      <c r="EJ1314" s="15"/>
      <c r="EK1314" s="15"/>
      <c r="EL1314" s="15"/>
      <c r="EM1314" s="15"/>
      <c r="EN1314" s="15"/>
      <c r="EO1314" s="15"/>
      <c r="EP1314" s="15"/>
      <c r="EQ1314" s="15"/>
      <c r="ER1314" s="15"/>
      <c r="ES1314" s="15"/>
      <c r="ET1314" s="15"/>
    </row>
    <row r="1315" spans="2:150" ht="26.25" customHeight="1" x14ac:dyDescent="0.2">
      <c r="B1315" s="15"/>
      <c r="C1315" s="15"/>
      <c r="F1315" s="79"/>
      <c r="G1315" s="15"/>
      <c r="H1315" s="15"/>
      <c r="AF1315" s="36"/>
      <c r="AG1315" s="36"/>
      <c r="AH1315" s="36"/>
      <c r="AI1315" s="36"/>
      <c r="AJ1315" s="36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A1315" s="15"/>
      <c r="DB1315" s="15"/>
      <c r="DC1315" s="15"/>
      <c r="DD1315" s="15"/>
      <c r="DE1315" s="15"/>
      <c r="DF1315" s="15"/>
      <c r="DG1315" s="15"/>
      <c r="DH1315" s="15"/>
      <c r="DI1315" s="15"/>
      <c r="DJ1315" s="15"/>
      <c r="DK1315" s="15"/>
      <c r="DL1315" s="15"/>
      <c r="DM1315" s="15"/>
      <c r="DN1315" s="15"/>
      <c r="DO1315" s="15"/>
      <c r="DP1315" s="15"/>
      <c r="DQ1315" s="15"/>
      <c r="DR1315" s="15"/>
      <c r="DS1315" s="15"/>
      <c r="DT1315" s="15"/>
      <c r="DU1315" s="15"/>
      <c r="DV1315" s="15"/>
      <c r="DW1315" s="15"/>
      <c r="DX1315" s="15"/>
      <c r="DY1315" s="15"/>
      <c r="DZ1315" s="15"/>
      <c r="EA1315" s="15"/>
      <c r="EB1315" s="15"/>
      <c r="EC1315" s="15"/>
      <c r="ED1315" s="15"/>
      <c r="EE1315" s="15"/>
      <c r="EF1315" s="15"/>
      <c r="EG1315" s="15"/>
      <c r="EH1315" s="15"/>
      <c r="EI1315" s="15"/>
      <c r="EJ1315" s="15"/>
      <c r="EK1315" s="15"/>
      <c r="EL1315" s="15"/>
      <c r="EM1315" s="15"/>
      <c r="EN1315" s="15"/>
      <c r="EO1315" s="15"/>
      <c r="EP1315" s="15"/>
      <c r="EQ1315" s="15"/>
      <c r="ER1315" s="15"/>
      <c r="ES1315" s="15"/>
      <c r="ET1315" s="15"/>
    </row>
    <row r="1316" spans="2:150" ht="26.25" customHeight="1" x14ac:dyDescent="0.2">
      <c r="B1316" s="15"/>
      <c r="C1316" s="15"/>
      <c r="F1316" s="79"/>
      <c r="G1316" s="15"/>
      <c r="H1316" s="15"/>
      <c r="AF1316" s="36"/>
      <c r="AG1316" s="36"/>
      <c r="AH1316" s="36"/>
      <c r="AI1316" s="36"/>
      <c r="AJ1316" s="36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A1316" s="15"/>
      <c r="DB1316" s="15"/>
      <c r="DC1316" s="15"/>
      <c r="DD1316" s="15"/>
      <c r="DE1316" s="15"/>
      <c r="DF1316" s="15"/>
      <c r="DG1316" s="15"/>
      <c r="DH1316" s="15"/>
      <c r="DI1316" s="15"/>
      <c r="DJ1316" s="15"/>
      <c r="DK1316" s="15"/>
      <c r="DL1316" s="15"/>
      <c r="DM1316" s="15"/>
      <c r="DN1316" s="15"/>
      <c r="DO1316" s="15"/>
      <c r="DP1316" s="15"/>
      <c r="DQ1316" s="15"/>
      <c r="DR1316" s="15"/>
      <c r="DS1316" s="15"/>
      <c r="DT1316" s="15"/>
      <c r="DU1316" s="15"/>
      <c r="DV1316" s="15"/>
      <c r="DW1316" s="15"/>
      <c r="DX1316" s="15"/>
      <c r="DY1316" s="15"/>
      <c r="DZ1316" s="15"/>
      <c r="EA1316" s="15"/>
      <c r="EB1316" s="15"/>
      <c r="EC1316" s="15"/>
      <c r="ED1316" s="15"/>
      <c r="EE1316" s="15"/>
      <c r="EF1316" s="15"/>
      <c r="EG1316" s="15"/>
      <c r="EH1316" s="15"/>
      <c r="EI1316" s="15"/>
      <c r="EJ1316" s="15"/>
      <c r="EK1316" s="15"/>
      <c r="EL1316" s="15"/>
      <c r="EM1316" s="15"/>
      <c r="EN1316" s="15"/>
      <c r="EO1316" s="15"/>
      <c r="EP1316" s="15"/>
      <c r="EQ1316" s="15"/>
      <c r="ER1316" s="15"/>
      <c r="ES1316" s="15"/>
      <c r="ET1316" s="15"/>
    </row>
    <row r="1317" spans="2:150" ht="26.25" customHeight="1" x14ac:dyDescent="0.2">
      <c r="B1317" s="15"/>
      <c r="C1317" s="15"/>
      <c r="F1317" s="79"/>
      <c r="G1317" s="15"/>
      <c r="H1317" s="15"/>
      <c r="AF1317" s="36"/>
      <c r="AG1317" s="36"/>
      <c r="AH1317" s="36"/>
      <c r="AI1317" s="36"/>
      <c r="AJ1317" s="36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A1317" s="15"/>
      <c r="DB1317" s="15"/>
      <c r="DC1317" s="15"/>
      <c r="DD1317" s="15"/>
      <c r="DE1317" s="15"/>
      <c r="DF1317" s="15"/>
      <c r="DG1317" s="15"/>
      <c r="DH1317" s="15"/>
      <c r="DI1317" s="15"/>
      <c r="DJ1317" s="15"/>
      <c r="DK1317" s="15"/>
      <c r="DL1317" s="15"/>
      <c r="DM1317" s="15"/>
      <c r="DN1317" s="15"/>
      <c r="DO1317" s="15"/>
      <c r="DP1317" s="15"/>
      <c r="DQ1317" s="15"/>
      <c r="DR1317" s="15"/>
      <c r="DS1317" s="15"/>
      <c r="DT1317" s="15"/>
      <c r="DU1317" s="15"/>
      <c r="DV1317" s="15"/>
      <c r="DW1317" s="15"/>
      <c r="DX1317" s="15"/>
      <c r="DY1317" s="15"/>
      <c r="DZ1317" s="15"/>
      <c r="EA1317" s="15"/>
      <c r="EB1317" s="15"/>
      <c r="EC1317" s="15"/>
      <c r="ED1317" s="15"/>
      <c r="EE1317" s="15"/>
      <c r="EF1317" s="15"/>
      <c r="EG1317" s="15"/>
      <c r="EH1317" s="15"/>
      <c r="EI1317" s="15"/>
      <c r="EJ1317" s="15"/>
      <c r="EK1317" s="15"/>
      <c r="EL1317" s="15"/>
      <c r="EM1317" s="15"/>
      <c r="EN1317" s="15"/>
      <c r="EO1317" s="15"/>
      <c r="EP1317" s="15"/>
      <c r="EQ1317" s="15"/>
      <c r="ER1317" s="15"/>
      <c r="ES1317" s="15"/>
      <c r="ET1317" s="15"/>
    </row>
    <row r="1318" spans="2:150" ht="26.25" customHeight="1" x14ac:dyDescent="0.2">
      <c r="B1318" s="15"/>
      <c r="C1318" s="15"/>
      <c r="F1318" s="79"/>
      <c r="G1318" s="15"/>
      <c r="H1318" s="15"/>
      <c r="AF1318" s="36"/>
      <c r="AG1318" s="36"/>
      <c r="AH1318" s="36"/>
      <c r="AI1318" s="36"/>
      <c r="AJ1318" s="36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A1318" s="15"/>
      <c r="DB1318" s="15"/>
      <c r="DC1318" s="15"/>
      <c r="DD1318" s="15"/>
      <c r="DE1318" s="15"/>
      <c r="DF1318" s="15"/>
      <c r="DG1318" s="15"/>
      <c r="DH1318" s="15"/>
      <c r="DI1318" s="15"/>
      <c r="DJ1318" s="15"/>
      <c r="DK1318" s="15"/>
      <c r="DL1318" s="15"/>
      <c r="DM1318" s="15"/>
      <c r="DN1318" s="15"/>
      <c r="DO1318" s="15"/>
      <c r="DP1318" s="15"/>
      <c r="DQ1318" s="15"/>
      <c r="DR1318" s="15"/>
      <c r="DS1318" s="15"/>
      <c r="DT1318" s="15"/>
      <c r="DU1318" s="15"/>
      <c r="DV1318" s="15"/>
      <c r="DW1318" s="15"/>
      <c r="DX1318" s="15"/>
      <c r="DY1318" s="15"/>
      <c r="DZ1318" s="15"/>
      <c r="EA1318" s="15"/>
      <c r="EB1318" s="15"/>
      <c r="EC1318" s="15"/>
      <c r="ED1318" s="15"/>
      <c r="EE1318" s="15"/>
      <c r="EF1318" s="15"/>
      <c r="EG1318" s="15"/>
      <c r="EH1318" s="15"/>
      <c r="EI1318" s="15"/>
      <c r="EJ1318" s="15"/>
      <c r="EK1318" s="15"/>
      <c r="EL1318" s="15"/>
      <c r="EM1318" s="15"/>
      <c r="EN1318" s="15"/>
      <c r="EO1318" s="15"/>
      <c r="EP1318" s="15"/>
      <c r="EQ1318" s="15"/>
      <c r="ER1318" s="15"/>
      <c r="ES1318" s="15"/>
      <c r="ET1318" s="15"/>
    </row>
    <row r="1319" spans="2:150" ht="26.25" customHeight="1" x14ac:dyDescent="0.2">
      <c r="B1319" s="15"/>
      <c r="C1319" s="15"/>
      <c r="F1319" s="79"/>
      <c r="G1319" s="15"/>
      <c r="H1319" s="15"/>
      <c r="AF1319" s="36"/>
      <c r="AG1319" s="36"/>
      <c r="AH1319" s="36"/>
      <c r="AI1319" s="36"/>
      <c r="AJ1319" s="36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A1319" s="15"/>
      <c r="DB1319" s="15"/>
      <c r="DC1319" s="15"/>
      <c r="DD1319" s="15"/>
      <c r="DE1319" s="15"/>
      <c r="DF1319" s="15"/>
      <c r="DG1319" s="15"/>
      <c r="DH1319" s="15"/>
      <c r="DI1319" s="15"/>
      <c r="DJ1319" s="15"/>
      <c r="DK1319" s="15"/>
      <c r="DL1319" s="15"/>
      <c r="DM1319" s="15"/>
      <c r="DN1319" s="15"/>
      <c r="DO1319" s="15"/>
      <c r="DP1319" s="15"/>
      <c r="DQ1319" s="15"/>
      <c r="DR1319" s="15"/>
      <c r="DS1319" s="15"/>
      <c r="DT1319" s="15"/>
      <c r="DU1319" s="15"/>
      <c r="DV1319" s="15"/>
      <c r="DW1319" s="15"/>
      <c r="DX1319" s="15"/>
      <c r="DY1319" s="15"/>
      <c r="DZ1319" s="15"/>
      <c r="EA1319" s="15"/>
      <c r="EB1319" s="15"/>
      <c r="EC1319" s="15"/>
      <c r="ED1319" s="15"/>
      <c r="EE1319" s="15"/>
      <c r="EF1319" s="15"/>
      <c r="EG1319" s="15"/>
      <c r="EH1319" s="15"/>
      <c r="EI1319" s="15"/>
      <c r="EJ1319" s="15"/>
      <c r="EK1319" s="15"/>
      <c r="EL1319" s="15"/>
      <c r="EM1319" s="15"/>
      <c r="EN1319" s="15"/>
      <c r="EO1319" s="15"/>
      <c r="EP1319" s="15"/>
      <c r="EQ1319" s="15"/>
      <c r="ER1319" s="15"/>
      <c r="ES1319" s="15"/>
      <c r="ET1319" s="15"/>
    </row>
    <row r="1320" spans="2:150" ht="26.25" customHeight="1" x14ac:dyDescent="0.2">
      <c r="B1320" s="15"/>
      <c r="C1320" s="15"/>
      <c r="F1320" s="79"/>
      <c r="G1320" s="15"/>
      <c r="H1320" s="15"/>
      <c r="AF1320" s="36"/>
      <c r="AG1320" s="36"/>
      <c r="AH1320" s="36"/>
      <c r="AI1320" s="36"/>
      <c r="AJ1320" s="36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A1320" s="15"/>
      <c r="DB1320" s="15"/>
      <c r="DC1320" s="15"/>
      <c r="DD1320" s="15"/>
      <c r="DE1320" s="15"/>
      <c r="DF1320" s="15"/>
      <c r="DG1320" s="15"/>
      <c r="DH1320" s="15"/>
      <c r="DI1320" s="15"/>
      <c r="DJ1320" s="15"/>
      <c r="DK1320" s="15"/>
      <c r="DL1320" s="15"/>
      <c r="DM1320" s="15"/>
      <c r="DN1320" s="15"/>
      <c r="DO1320" s="15"/>
      <c r="DP1320" s="15"/>
      <c r="DQ1320" s="15"/>
      <c r="DR1320" s="15"/>
      <c r="DS1320" s="15"/>
      <c r="DT1320" s="15"/>
      <c r="DU1320" s="15"/>
      <c r="DV1320" s="15"/>
      <c r="DW1320" s="15"/>
      <c r="DX1320" s="15"/>
      <c r="DY1320" s="15"/>
      <c r="DZ1320" s="15"/>
      <c r="EA1320" s="15"/>
      <c r="EB1320" s="15"/>
      <c r="EC1320" s="15"/>
      <c r="ED1320" s="15"/>
      <c r="EE1320" s="15"/>
      <c r="EF1320" s="15"/>
      <c r="EG1320" s="15"/>
      <c r="EH1320" s="15"/>
      <c r="EI1320" s="15"/>
      <c r="EJ1320" s="15"/>
      <c r="EK1320" s="15"/>
      <c r="EL1320" s="15"/>
      <c r="EM1320" s="15"/>
      <c r="EN1320" s="15"/>
      <c r="EO1320" s="15"/>
      <c r="EP1320" s="15"/>
      <c r="EQ1320" s="15"/>
      <c r="ER1320" s="15"/>
      <c r="ES1320" s="15"/>
      <c r="ET1320" s="15"/>
    </row>
    <row r="1321" spans="2:150" ht="26.25" customHeight="1" x14ac:dyDescent="0.2">
      <c r="B1321" s="15"/>
      <c r="C1321" s="15"/>
      <c r="F1321" s="79"/>
      <c r="G1321" s="15"/>
      <c r="H1321" s="15"/>
      <c r="AF1321" s="36"/>
      <c r="AG1321" s="36"/>
      <c r="AH1321" s="36"/>
      <c r="AI1321" s="36"/>
      <c r="AJ1321" s="36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A1321" s="15"/>
      <c r="DB1321" s="15"/>
      <c r="DC1321" s="15"/>
      <c r="DD1321" s="15"/>
      <c r="DE1321" s="15"/>
      <c r="DF1321" s="15"/>
      <c r="DG1321" s="15"/>
      <c r="DH1321" s="15"/>
      <c r="DI1321" s="15"/>
      <c r="DJ1321" s="15"/>
      <c r="DK1321" s="15"/>
      <c r="DL1321" s="15"/>
      <c r="DM1321" s="15"/>
      <c r="DN1321" s="15"/>
      <c r="DO1321" s="15"/>
      <c r="DP1321" s="15"/>
      <c r="DQ1321" s="15"/>
      <c r="DR1321" s="15"/>
      <c r="DS1321" s="15"/>
      <c r="DT1321" s="15"/>
      <c r="DU1321" s="15"/>
      <c r="DV1321" s="15"/>
      <c r="DW1321" s="15"/>
      <c r="DX1321" s="15"/>
      <c r="DY1321" s="15"/>
      <c r="DZ1321" s="15"/>
      <c r="EA1321" s="15"/>
      <c r="EB1321" s="15"/>
      <c r="EC1321" s="15"/>
      <c r="ED1321" s="15"/>
      <c r="EE1321" s="15"/>
      <c r="EF1321" s="15"/>
      <c r="EG1321" s="15"/>
      <c r="EH1321" s="15"/>
      <c r="EI1321" s="15"/>
      <c r="EJ1321" s="15"/>
      <c r="EK1321" s="15"/>
      <c r="EL1321" s="15"/>
      <c r="EM1321" s="15"/>
      <c r="EN1321" s="15"/>
      <c r="EO1321" s="15"/>
      <c r="EP1321" s="15"/>
      <c r="EQ1321" s="15"/>
      <c r="ER1321" s="15"/>
      <c r="ES1321" s="15"/>
      <c r="ET1321" s="15"/>
    </row>
    <row r="1322" spans="2:150" ht="26.25" customHeight="1" x14ac:dyDescent="0.2">
      <c r="B1322" s="15"/>
      <c r="C1322" s="15"/>
      <c r="F1322" s="79"/>
      <c r="G1322" s="15"/>
      <c r="H1322" s="15"/>
      <c r="AF1322" s="36"/>
      <c r="AG1322" s="36"/>
      <c r="AH1322" s="36"/>
      <c r="AI1322" s="36"/>
      <c r="AJ1322" s="36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5"/>
      <c r="DA1322" s="15"/>
      <c r="DB1322" s="15"/>
      <c r="DC1322" s="15"/>
      <c r="DD1322" s="15"/>
      <c r="DE1322" s="15"/>
      <c r="DF1322" s="15"/>
      <c r="DG1322" s="15"/>
      <c r="DH1322" s="15"/>
      <c r="DI1322" s="15"/>
      <c r="DJ1322" s="15"/>
      <c r="DK1322" s="15"/>
      <c r="DL1322" s="15"/>
      <c r="DM1322" s="15"/>
      <c r="DN1322" s="15"/>
      <c r="DO1322" s="15"/>
      <c r="DP1322" s="15"/>
      <c r="DQ1322" s="15"/>
      <c r="DR1322" s="15"/>
      <c r="DS1322" s="15"/>
      <c r="DT1322" s="15"/>
      <c r="DU1322" s="15"/>
      <c r="DV1322" s="15"/>
      <c r="DW1322" s="15"/>
      <c r="DX1322" s="15"/>
      <c r="DY1322" s="15"/>
      <c r="DZ1322" s="15"/>
      <c r="EA1322" s="15"/>
      <c r="EB1322" s="15"/>
      <c r="EC1322" s="15"/>
      <c r="ED1322" s="15"/>
      <c r="EE1322" s="15"/>
      <c r="EF1322" s="15"/>
      <c r="EG1322" s="15"/>
      <c r="EH1322" s="15"/>
      <c r="EI1322" s="15"/>
      <c r="EJ1322" s="15"/>
      <c r="EK1322" s="15"/>
      <c r="EL1322" s="15"/>
      <c r="EM1322" s="15"/>
      <c r="EN1322" s="15"/>
      <c r="EO1322" s="15"/>
      <c r="EP1322" s="15"/>
      <c r="EQ1322" s="15"/>
      <c r="ER1322" s="15"/>
      <c r="ES1322" s="15"/>
      <c r="ET1322" s="15"/>
    </row>
    <row r="1323" spans="2:150" ht="26.25" customHeight="1" x14ac:dyDescent="0.2">
      <c r="B1323" s="15"/>
      <c r="C1323" s="15"/>
      <c r="F1323" s="79"/>
      <c r="G1323" s="15"/>
      <c r="H1323" s="15"/>
      <c r="AF1323" s="36"/>
      <c r="AG1323" s="36"/>
      <c r="AH1323" s="36"/>
      <c r="AI1323" s="36"/>
      <c r="AJ1323" s="36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5"/>
      <c r="DA1323" s="15"/>
      <c r="DB1323" s="15"/>
      <c r="DC1323" s="15"/>
      <c r="DD1323" s="15"/>
      <c r="DE1323" s="15"/>
      <c r="DF1323" s="15"/>
      <c r="DG1323" s="15"/>
      <c r="DH1323" s="15"/>
      <c r="DI1323" s="15"/>
      <c r="DJ1323" s="15"/>
      <c r="DK1323" s="15"/>
      <c r="DL1323" s="15"/>
      <c r="DM1323" s="15"/>
      <c r="DN1323" s="15"/>
      <c r="DO1323" s="15"/>
      <c r="DP1323" s="15"/>
      <c r="DQ1323" s="15"/>
      <c r="DR1323" s="15"/>
      <c r="DS1323" s="15"/>
      <c r="DT1323" s="15"/>
      <c r="DU1323" s="15"/>
      <c r="DV1323" s="15"/>
      <c r="DW1323" s="15"/>
      <c r="DX1323" s="15"/>
      <c r="DY1323" s="15"/>
      <c r="DZ1323" s="15"/>
      <c r="EA1323" s="15"/>
      <c r="EB1323" s="15"/>
      <c r="EC1323" s="15"/>
      <c r="ED1323" s="15"/>
      <c r="EE1323" s="15"/>
      <c r="EF1323" s="15"/>
      <c r="EG1323" s="15"/>
      <c r="EH1323" s="15"/>
      <c r="EI1323" s="15"/>
      <c r="EJ1323" s="15"/>
      <c r="EK1323" s="15"/>
      <c r="EL1323" s="15"/>
      <c r="EM1323" s="15"/>
      <c r="EN1323" s="15"/>
      <c r="EO1323" s="15"/>
      <c r="EP1323" s="15"/>
      <c r="EQ1323" s="15"/>
      <c r="ER1323" s="15"/>
      <c r="ES1323" s="15"/>
      <c r="ET1323" s="15"/>
    </row>
    <row r="1324" spans="2:150" ht="26.25" customHeight="1" x14ac:dyDescent="0.2">
      <c r="B1324" s="15"/>
      <c r="C1324" s="15"/>
      <c r="F1324" s="79"/>
      <c r="G1324" s="15"/>
      <c r="H1324" s="15"/>
      <c r="AF1324" s="36"/>
      <c r="AG1324" s="36"/>
      <c r="AH1324" s="36"/>
      <c r="AI1324" s="36"/>
      <c r="AJ1324" s="36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5"/>
      <c r="DA1324" s="15"/>
      <c r="DB1324" s="15"/>
      <c r="DC1324" s="15"/>
      <c r="DD1324" s="15"/>
      <c r="DE1324" s="15"/>
      <c r="DF1324" s="15"/>
      <c r="DG1324" s="15"/>
      <c r="DH1324" s="15"/>
      <c r="DI1324" s="15"/>
      <c r="DJ1324" s="15"/>
      <c r="DK1324" s="15"/>
      <c r="DL1324" s="15"/>
      <c r="DM1324" s="15"/>
      <c r="DN1324" s="15"/>
      <c r="DO1324" s="15"/>
      <c r="DP1324" s="15"/>
      <c r="DQ1324" s="15"/>
      <c r="DR1324" s="15"/>
      <c r="DS1324" s="15"/>
      <c r="DT1324" s="15"/>
      <c r="DU1324" s="15"/>
      <c r="DV1324" s="15"/>
      <c r="DW1324" s="15"/>
      <c r="DX1324" s="15"/>
      <c r="DY1324" s="15"/>
      <c r="DZ1324" s="15"/>
      <c r="EA1324" s="15"/>
      <c r="EB1324" s="15"/>
      <c r="EC1324" s="15"/>
      <c r="ED1324" s="15"/>
      <c r="EE1324" s="15"/>
      <c r="EF1324" s="15"/>
      <c r="EG1324" s="15"/>
      <c r="EH1324" s="15"/>
      <c r="EI1324" s="15"/>
      <c r="EJ1324" s="15"/>
      <c r="EK1324" s="15"/>
      <c r="EL1324" s="15"/>
      <c r="EM1324" s="15"/>
      <c r="EN1324" s="15"/>
      <c r="EO1324" s="15"/>
      <c r="EP1324" s="15"/>
      <c r="EQ1324" s="15"/>
      <c r="ER1324" s="15"/>
      <c r="ES1324" s="15"/>
      <c r="ET1324" s="15"/>
    </row>
    <row r="1325" spans="2:150" ht="26.25" customHeight="1" x14ac:dyDescent="0.2">
      <c r="B1325" s="15"/>
      <c r="C1325" s="15"/>
      <c r="F1325" s="79"/>
      <c r="G1325" s="15"/>
      <c r="H1325" s="15"/>
      <c r="AF1325" s="36"/>
      <c r="AG1325" s="36"/>
      <c r="AH1325" s="36"/>
      <c r="AI1325" s="36"/>
      <c r="AJ1325" s="36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  <c r="CZ1325" s="15"/>
      <c r="DA1325" s="15"/>
      <c r="DB1325" s="15"/>
      <c r="DC1325" s="15"/>
      <c r="DD1325" s="15"/>
      <c r="DE1325" s="15"/>
      <c r="DF1325" s="15"/>
      <c r="DG1325" s="15"/>
      <c r="DH1325" s="15"/>
      <c r="DI1325" s="15"/>
      <c r="DJ1325" s="15"/>
      <c r="DK1325" s="15"/>
      <c r="DL1325" s="15"/>
      <c r="DM1325" s="15"/>
      <c r="DN1325" s="15"/>
      <c r="DO1325" s="15"/>
      <c r="DP1325" s="15"/>
      <c r="DQ1325" s="15"/>
      <c r="DR1325" s="15"/>
      <c r="DS1325" s="15"/>
      <c r="DT1325" s="15"/>
      <c r="DU1325" s="15"/>
      <c r="DV1325" s="15"/>
      <c r="DW1325" s="15"/>
      <c r="DX1325" s="15"/>
      <c r="DY1325" s="15"/>
      <c r="DZ1325" s="15"/>
      <c r="EA1325" s="15"/>
      <c r="EB1325" s="15"/>
      <c r="EC1325" s="15"/>
      <c r="ED1325" s="15"/>
      <c r="EE1325" s="15"/>
      <c r="EF1325" s="15"/>
      <c r="EG1325" s="15"/>
      <c r="EH1325" s="15"/>
      <c r="EI1325" s="15"/>
      <c r="EJ1325" s="15"/>
      <c r="EK1325" s="15"/>
      <c r="EL1325" s="15"/>
      <c r="EM1325" s="15"/>
      <c r="EN1325" s="15"/>
      <c r="EO1325" s="15"/>
      <c r="EP1325" s="15"/>
      <c r="EQ1325" s="15"/>
      <c r="ER1325" s="15"/>
      <c r="ES1325" s="15"/>
      <c r="ET1325" s="15"/>
    </row>
    <row r="1326" spans="2:150" ht="26.25" customHeight="1" x14ac:dyDescent="0.2">
      <c r="B1326" s="15"/>
      <c r="C1326" s="15"/>
      <c r="F1326" s="79"/>
      <c r="G1326" s="15"/>
      <c r="H1326" s="15"/>
      <c r="AF1326" s="36"/>
      <c r="AG1326" s="36"/>
      <c r="AH1326" s="36"/>
      <c r="AI1326" s="36"/>
      <c r="AJ1326" s="36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  <c r="CZ1326" s="15"/>
      <c r="DA1326" s="15"/>
      <c r="DB1326" s="15"/>
      <c r="DC1326" s="15"/>
      <c r="DD1326" s="15"/>
      <c r="DE1326" s="15"/>
      <c r="DF1326" s="15"/>
      <c r="DG1326" s="15"/>
      <c r="DH1326" s="15"/>
      <c r="DI1326" s="15"/>
      <c r="DJ1326" s="15"/>
      <c r="DK1326" s="15"/>
      <c r="DL1326" s="15"/>
      <c r="DM1326" s="15"/>
      <c r="DN1326" s="15"/>
      <c r="DO1326" s="15"/>
      <c r="DP1326" s="15"/>
      <c r="DQ1326" s="15"/>
      <c r="DR1326" s="15"/>
      <c r="DS1326" s="15"/>
      <c r="DT1326" s="15"/>
      <c r="DU1326" s="15"/>
      <c r="DV1326" s="15"/>
      <c r="DW1326" s="15"/>
      <c r="DX1326" s="15"/>
      <c r="DY1326" s="15"/>
      <c r="DZ1326" s="15"/>
      <c r="EA1326" s="15"/>
      <c r="EB1326" s="15"/>
      <c r="EC1326" s="15"/>
      <c r="ED1326" s="15"/>
      <c r="EE1326" s="15"/>
      <c r="EF1326" s="15"/>
      <c r="EG1326" s="15"/>
      <c r="EH1326" s="15"/>
      <c r="EI1326" s="15"/>
      <c r="EJ1326" s="15"/>
      <c r="EK1326" s="15"/>
      <c r="EL1326" s="15"/>
      <c r="EM1326" s="15"/>
      <c r="EN1326" s="15"/>
      <c r="EO1326" s="15"/>
      <c r="EP1326" s="15"/>
      <c r="EQ1326" s="15"/>
      <c r="ER1326" s="15"/>
      <c r="ES1326" s="15"/>
      <c r="ET1326" s="15"/>
    </row>
    <row r="1327" spans="2:150" ht="26.25" customHeight="1" x14ac:dyDescent="0.2">
      <c r="B1327" s="15"/>
      <c r="C1327" s="15"/>
      <c r="F1327" s="79"/>
      <c r="G1327" s="15"/>
      <c r="H1327" s="15"/>
      <c r="AF1327" s="36"/>
      <c r="AG1327" s="36"/>
      <c r="AH1327" s="36"/>
      <c r="AI1327" s="36"/>
      <c r="AJ1327" s="36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5"/>
      <c r="CY1327" s="15"/>
      <c r="CZ1327" s="15"/>
      <c r="DA1327" s="15"/>
      <c r="DB1327" s="15"/>
      <c r="DC1327" s="15"/>
      <c r="DD1327" s="15"/>
      <c r="DE1327" s="15"/>
      <c r="DF1327" s="15"/>
      <c r="DG1327" s="15"/>
      <c r="DH1327" s="15"/>
      <c r="DI1327" s="15"/>
      <c r="DJ1327" s="15"/>
      <c r="DK1327" s="15"/>
      <c r="DL1327" s="15"/>
      <c r="DM1327" s="15"/>
      <c r="DN1327" s="15"/>
      <c r="DO1327" s="15"/>
      <c r="DP1327" s="15"/>
      <c r="DQ1327" s="15"/>
      <c r="DR1327" s="15"/>
      <c r="DS1327" s="15"/>
      <c r="DT1327" s="15"/>
      <c r="DU1327" s="15"/>
      <c r="DV1327" s="15"/>
      <c r="DW1327" s="15"/>
      <c r="DX1327" s="15"/>
      <c r="DY1327" s="15"/>
      <c r="DZ1327" s="15"/>
      <c r="EA1327" s="15"/>
      <c r="EB1327" s="15"/>
      <c r="EC1327" s="15"/>
      <c r="ED1327" s="15"/>
      <c r="EE1327" s="15"/>
      <c r="EF1327" s="15"/>
      <c r="EG1327" s="15"/>
      <c r="EH1327" s="15"/>
      <c r="EI1327" s="15"/>
      <c r="EJ1327" s="15"/>
      <c r="EK1327" s="15"/>
      <c r="EL1327" s="15"/>
      <c r="EM1327" s="15"/>
      <c r="EN1327" s="15"/>
      <c r="EO1327" s="15"/>
      <c r="EP1327" s="15"/>
      <c r="EQ1327" s="15"/>
      <c r="ER1327" s="15"/>
      <c r="ES1327" s="15"/>
      <c r="ET1327" s="15"/>
    </row>
    <row r="1328" spans="2:150" ht="26.25" customHeight="1" x14ac:dyDescent="0.2">
      <c r="B1328" s="15"/>
      <c r="C1328" s="15"/>
      <c r="F1328" s="79"/>
      <c r="G1328" s="15"/>
      <c r="H1328" s="15"/>
      <c r="AF1328" s="36"/>
      <c r="AG1328" s="36"/>
      <c r="AH1328" s="36"/>
      <c r="AI1328" s="36"/>
      <c r="AJ1328" s="36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5"/>
      <c r="DA1328" s="15"/>
      <c r="DB1328" s="15"/>
      <c r="DC1328" s="15"/>
      <c r="DD1328" s="15"/>
      <c r="DE1328" s="15"/>
      <c r="DF1328" s="15"/>
      <c r="DG1328" s="15"/>
      <c r="DH1328" s="15"/>
      <c r="DI1328" s="15"/>
      <c r="DJ1328" s="15"/>
      <c r="DK1328" s="15"/>
      <c r="DL1328" s="15"/>
      <c r="DM1328" s="15"/>
      <c r="DN1328" s="15"/>
      <c r="DO1328" s="15"/>
      <c r="DP1328" s="15"/>
      <c r="DQ1328" s="15"/>
      <c r="DR1328" s="15"/>
      <c r="DS1328" s="15"/>
      <c r="DT1328" s="15"/>
      <c r="DU1328" s="15"/>
      <c r="DV1328" s="15"/>
      <c r="DW1328" s="15"/>
      <c r="DX1328" s="15"/>
      <c r="DY1328" s="15"/>
      <c r="DZ1328" s="15"/>
      <c r="EA1328" s="15"/>
      <c r="EB1328" s="15"/>
      <c r="EC1328" s="15"/>
      <c r="ED1328" s="15"/>
      <c r="EE1328" s="15"/>
      <c r="EF1328" s="15"/>
      <c r="EG1328" s="15"/>
      <c r="EH1328" s="15"/>
      <c r="EI1328" s="15"/>
      <c r="EJ1328" s="15"/>
      <c r="EK1328" s="15"/>
      <c r="EL1328" s="15"/>
      <c r="EM1328" s="15"/>
      <c r="EN1328" s="15"/>
      <c r="EO1328" s="15"/>
      <c r="EP1328" s="15"/>
      <c r="EQ1328" s="15"/>
      <c r="ER1328" s="15"/>
      <c r="ES1328" s="15"/>
      <c r="ET1328" s="15"/>
    </row>
    <row r="1329" spans="2:150" ht="26.25" customHeight="1" x14ac:dyDescent="0.2">
      <c r="B1329" s="15"/>
      <c r="C1329" s="15"/>
      <c r="F1329" s="79"/>
      <c r="G1329" s="15"/>
      <c r="H1329" s="15"/>
      <c r="AF1329" s="36"/>
      <c r="AG1329" s="36"/>
      <c r="AH1329" s="36"/>
      <c r="AI1329" s="36"/>
      <c r="AJ1329" s="36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5"/>
      <c r="DA1329" s="15"/>
      <c r="DB1329" s="15"/>
      <c r="DC1329" s="15"/>
      <c r="DD1329" s="15"/>
      <c r="DE1329" s="15"/>
      <c r="DF1329" s="15"/>
      <c r="DG1329" s="15"/>
      <c r="DH1329" s="15"/>
      <c r="DI1329" s="15"/>
      <c r="DJ1329" s="15"/>
      <c r="DK1329" s="15"/>
      <c r="DL1329" s="15"/>
      <c r="DM1329" s="15"/>
      <c r="DN1329" s="15"/>
      <c r="DO1329" s="15"/>
      <c r="DP1329" s="15"/>
      <c r="DQ1329" s="15"/>
      <c r="DR1329" s="15"/>
      <c r="DS1329" s="15"/>
      <c r="DT1329" s="15"/>
      <c r="DU1329" s="15"/>
      <c r="DV1329" s="15"/>
      <c r="DW1329" s="15"/>
      <c r="DX1329" s="15"/>
      <c r="DY1329" s="15"/>
      <c r="DZ1329" s="15"/>
      <c r="EA1329" s="15"/>
      <c r="EB1329" s="15"/>
      <c r="EC1329" s="15"/>
      <c r="ED1329" s="15"/>
      <c r="EE1329" s="15"/>
      <c r="EF1329" s="15"/>
      <c r="EG1329" s="15"/>
      <c r="EH1329" s="15"/>
      <c r="EI1329" s="15"/>
      <c r="EJ1329" s="15"/>
      <c r="EK1329" s="15"/>
      <c r="EL1329" s="15"/>
      <c r="EM1329" s="15"/>
      <c r="EN1329" s="15"/>
      <c r="EO1329" s="15"/>
      <c r="EP1329" s="15"/>
      <c r="EQ1329" s="15"/>
      <c r="ER1329" s="15"/>
      <c r="ES1329" s="15"/>
      <c r="ET1329" s="15"/>
    </row>
    <row r="1330" spans="2:150" ht="26.25" customHeight="1" x14ac:dyDescent="0.2">
      <c r="B1330" s="15"/>
      <c r="C1330" s="15"/>
      <c r="F1330" s="79"/>
      <c r="G1330" s="15"/>
      <c r="H1330" s="15"/>
      <c r="AF1330" s="36"/>
      <c r="AG1330" s="36"/>
      <c r="AH1330" s="36"/>
      <c r="AI1330" s="36"/>
      <c r="AJ1330" s="36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  <c r="CZ1330" s="15"/>
      <c r="DA1330" s="15"/>
      <c r="DB1330" s="15"/>
      <c r="DC1330" s="15"/>
      <c r="DD1330" s="15"/>
      <c r="DE1330" s="15"/>
      <c r="DF1330" s="15"/>
      <c r="DG1330" s="15"/>
      <c r="DH1330" s="15"/>
      <c r="DI1330" s="15"/>
      <c r="DJ1330" s="15"/>
      <c r="DK1330" s="15"/>
      <c r="DL1330" s="15"/>
      <c r="DM1330" s="15"/>
      <c r="DN1330" s="15"/>
      <c r="DO1330" s="15"/>
      <c r="DP1330" s="15"/>
      <c r="DQ1330" s="15"/>
      <c r="DR1330" s="15"/>
      <c r="DS1330" s="15"/>
      <c r="DT1330" s="15"/>
      <c r="DU1330" s="15"/>
      <c r="DV1330" s="15"/>
      <c r="DW1330" s="15"/>
      <c r="DX1330" s="15"/>
      <c r="DY1330" s="15"/>
      <c r="DZ1330" s="15"/>
      <c r="EA1330" s="15"/>
      <c r="EB1330" s="15"/>
      <c r="EC1330" s="15"/>
      <c r="ED1330" s="15"/>
      <c r="EE1330" s="15"/>
      <c r="EF1330" s="15"/>
      <c r="EG1330" s="15"/>
      <c r="EH1330" s="15"/>
      <c r="EI1330" s="15"/>
      <c r="EJ1330" s="15"/>
      <c r="EK1330" s="15"/>
      <c r="EL1330" s="15"/>
      <c r="EM1330" s="15"/>
      <c r="EN1330" s="15"/>
      <c r="EO1330" s="15"/>
      <c r="EP1330" s="15"/>
      <c r="EQ1330" s="15"/>
      <c r="ER1330" s="15"/>
      <c r="ES1330" s="15"/>
      <c r="ET1330" s="15"/>
    </row>
    <row r="1331" spans="2:150" ht="26.25" customHeight="1" x14ac:dyDescent="0.2">
      <c r="B1331" s="15"/>
      <c r="C1331" s="15"/>
      <c r="F1331" s="79"/>
      <c r="G1331" s="15"/>
      <c r="H1331" s="15"/>
      <c r="AF1331" s="36"/>
      <c r="AG1331" s="36"/>
      <c r="AH1331" s="36"/>
      <c r="AI1331" s="36"/>
      <c r="AJ1331" s="36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5"/>
      <c r="CY1331" s="15"/>
      <c r="CZ1331" s="15"/>
      <c r="DA1331" s="15"/>
      <c r="DB1331" s="15"/>
      <c r="DC1331" s="15"/>
      <c r="DD1331" s="15"/>
      <c r="DE1331" s="15"/>
      <c r="DF1331" s="15"/>
      <c r="DG1331" s="15"/>
      <c r="DH1331" s="15"/>
      <c r="DI1331" s="15"/>
      <c r="DJ1331" s="15"/>
      <c r="DK1331" s="15"/>
      <c r="DL1331" s="15"/>
      <c r="DM1331" s="15"/>
      <c r="DN1331" s="15"/>
      <c r="DO1331" s="15"/>
      <c r="DP1331" s="15"/>
      <c r="DQ1331" s="15"/>
      <c r="DR1331" s="15"/>
      <c r="DS1331" s="15"/>
      <c r="DT1331" s="15"/>
      <c r="DU1331" s="15"/>
      <c r="DV1331" s="15"/>
      <c r="DW1331" s="15"/>
      <c r="DX1331" s="15"/>
      <c r="DY1331" s="15"/>
      <c r="DZ1331" s="15"/>
      <c r="EA1331" s="15"/>
      <c r="EB1331" s="15"/>
      <c r="EC1331" s="15"/>
      <c r="ED1331" s="15"/>
      <c r="EE1331" s="15"/>
      <c r="EF1331" s="15"/>
      <c r="EG1331" s="15"/>
      <c r="EH1331" s="15"/>
      <c r="EI1331" s="15"/>
      <c r="EJ1331" s="15"/>
      <c r="EK1331" s="15"/>
      <c r="EL1331" s="15"/>
      <c r="EM1331" s="15"/>
      <c r="EN1331" s="15"/>
      <c r="EO1331" s="15"/>
      <c r="EP1331" s="15"/>
      <c r="EQ1331" s="15"/>
      <c r="ER1331" s="15"/>
      <c r="ES1331" s="15"/>
      <c r="ET1331" s="15"/>
    </row>
    <row r="1332" spans="2:150" ht="26.25" customHeight="1" x14ac:dyDescent="0.2">
      <c r="B1332" s="15"/>
      <c r="C1332" s="15"/>
      <c r="F1332" s="79"/>
      <c r="G1332" s="15"/>
      <c r="H1332" s="15"/>
      <c r="AF1332" s="36"/>
      <c r="AG1332" s="36"/>
      <c r="AH1332" s="36"/>
      <c r="AI1332" s="36"/>
      <c r="AJ1332" s="36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  <c r="CZ1332" s="15"/>
      <c r="DA1332" s="15"/>
      <c r="DB1332" s="15"/>
      <c r="DC1332" s="15"/>
      <c r="DD1332" s="15"/>
      <c r="DE1332" s="15"/>
      <c r="DF1332" s="15"/>
      <c r="DG1332" s="15"/>
      <c r="DH1332" s="15"/>
      <c r="DI1332" s="15"/>
      <c r="DJ1332" s="15"/>
      <c r="DK1332" s="15"/>
      <c r="DL1332" s="15"/>
      <c r="DM1332" s="15"/>
      <c r="DN1332" s="15"/>
      <c r="DO1332" s="15"/>
      <c r="DP1332" s="15"/>
      <c r="DQ1332" s="15"/>
      <c r="DR1332" s="15"/>
      <c r="DS1332" s="15"/>
      <c r="DT1332" s="15"/>
      <c r="DU1332" s="15"/>
      <c r="DV1332" s="15"/>
      <c r="DW1332" s="15"/>
      <c r="DX1332" s="15"/>
      <c r="DY1332" s="15"/>
      <c r="DZ1332" s="15"/>
      <c r="EA1332" s="15"/>
      <c r="EB1332" s="15"/>
      <c r="EC1332" s="15"/>
      <c r="ED1332" s="15"/>
      <c r="EE1332" s="15"/>
      <c r="EF1332" s="15"/>
      <c r="EG1332" s="15"/>
      <c r="EH1332" s="15"/>
      <c r="EI1332" s="15"/>
      <c r="EJ1332" s="15"/>
      <c r="EK1332" s="15"/>
      <c r="EL1332" s="15"/>
      <c r="EM1332" s="15"/>
      <c r="EN1332" s="15"/>
      <c r="EO1332" s="15"/>
      <c r="EP1332" s="15"/>
      <c r="EQ1332" s="15"/>
      <c r="ER1332" s="15"/>
      <c r="ES1332" s="15"/>
      <c r="ET1332" s="15"/>
    </row>
    <row r="1333" spans="2:150" ht="26.25" customHeight="1" x14ac:dyDescent="0.2">
      <c r="B1333" s="15"/>
      <c r="C1333" s="15"/>
      <c r="F1333" s="79"/>
      <c r="G1333" s="15"/>
      <c r="H1333" s="15"/>
      <c r="AF1333" s="36"/>
      <c r="AG1333" s="36"/>
      <c r="AH1333" s="36"/>
      <c r="AI1333" s="36"/>
      <c r="AJ1333" s="36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5"/>
      <c r="CY1333" s="15"/>
      <c r="CZ1333" s="15"/>
      <c r="DA1333" s="15"/>
      <c r="DB1333" s="15"/>
      <c r="DC1333" s="15"/>
      <c r="DD1333" s="15"/>
      <c r="DE1333" s="15"/>
      <c r="DF1333" s="15"/>
      <c r="DG1333" s="15"/>
      <c r="DH1333" s="15"/>
      <c r="DI1333" s="15"/>
      <c r="DJ1333" s="15"/>
      <c r="DK1333" s="15"/>
      <c r="DL1333" s="15"/>
      <c r="DM1333" s="15"/>
      <c r="DN1333" s="15"/>
      <c r="DO1333" s="15"/>
      <c r="DP1333" s="15"/>
      <c r="DQ1333" s="15"/>
      <c r="DR1333" s="15"/>
      <c r="DS1333" s="15"/>
      <c r="DT1333" s="15"/>
      <c r="DU1333" s="15"/>
      <c r="DV1333" s="15"/>
      <c r="DW1333" s="15"/>
      <c r="DX1333" s="15"/>
      <c r="DY1333" s="15"/>
      <c r="DZ1333" s="15"/>
      <c r="EA1333" s="15"/>
      <c r="EB1333" s="15"/>
      <c r="EC1333" s="15"/>
      <c r="ED1333" s="15"/>
      <c r="EE1333" s="15"/>
      <c r="EF1333" s="15"/>
      <c r="EG1333" s="15"/>
      <c r="EH1333" s="15"/>
      <c r="EI1333" s="15"/>
      <c r="EJ1333" s="15"/>
      <c r="EK1333" s="15"/>
      <c r="EL1333" s="15"/>
      <c r="EM1333" s="15"/>
      <c r="EN1333" s="15"/>
      <c r="EO1333" s="15"/>
      <c r="EP1333" s="15"/>
      <c r="EQ1333" s="15"/>
      <c r="ER1333" s="15"/>
      <c r="ES1333" s="15"/>
      <c r="ET1333" s="15"/>
    </row>
    <row r="1334" spans="2:150" ht="26.25" customHeight="1" x14ac:dyDescent="0.2">
      <c r="B1334" s="15"/>
      <c r="C1334" s="15"/>
      <c r="F1334" s="79"/>
      <c r="G1334" s="15"/>
      <c r="H1334" s="15"/>
      <c r="AF1334" s="36"/>
      <c r="AG1334" s="36"/>
      <c r="AH1334" s="36"/>
      <c r="AI1334" s="36"/>
      <c r="AJ1334" s="36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  <c r="CZ1334" s="15"/>
      <c r="DA1334" s="15"/>
      <c r="DB1334" s="15"/>
      <c r="DC1334" s="15"/>
      <c r="DD1334" s="15"/>
      <c r="DE1334" s="15"/>
      <c r="DF1334" s="15"/>
      <c r="DG1334" s="15"/>
      <c r="DH1334" s="15"/>
      <c r="DI1334" s="15"/>
      <c r="DJ1334" s="15"/>
      <c r="DK1334" s="15"/>
      <c r="DL1334" s="15"/>
      <c r="DM1334" s="15"/>
      <c r="DN1334" s="15"/>
      <c r="DO1334" s="15"/>
      <c r="DP1334" s="15"/>
      <c r="DQ1334" s="15"/>
      <c r="DR1334" s="15"/>
      <c r="DS1334" s="15"/>
      <c r="DT1334" s="15"/>
      <c r="DU1334" s="15"/>
      <c r="DV1334" s="15"/>
      <c r="DW1334" s="15"/>
      <c r="DX1334" s="15"/>
      <c r="DY1334" s="15"/>
      <c r="DZ1334" s="15"/>
      <c r="EA1334" s="15"/>
      <c r="EB1334" s="15"/>
      <c r="EC1334" s="15"/>
      <c r="ED1334" s="15"/>
      <c r="EE1334" s="15"/>
      <c r="EF1334" s="15"/>
      <c r="EG1334" s="15"/>
      <c r="EH1334" s="15"/>
      <c r="EI1334" s="15"/>
      <c r="EJ1334" s="15"/>
      <c r="EK1334" s="15"/>
      <c r="EL1334" s="15"/>
      <c r="EM1334" s="15"/>
      <c r="EN1334" s="15"/>
      <c r="EO1334" s="15"/>
      <c r="EP1334" s="15"/>
      <c r="EQ1334" s="15"/>
      <c r="ER1334" s="15"/>
      <c r="ES1334" s="15"/>
      <c r="ET1334" s="15"/>
    </row>
    <row r="1335" spans="2:150" ht="26.25" customHeight="1" x14ac:dyDescent="0.2">
      <c r="B1335" s="15"/>
      <c r="C1335" s="15"/>
      <c r="F1335" s="79"/>
      <c r="G1335" s="15"/>
      <c r="H1335" s="15"/>
      <c r="AF1335" s="36"/>
      <c r="AG1335" s="36"/>
      <c r="AH1335" s="36"/>
      <c r="AI1335" s="36"/>
      <c r="AJ1335" s="36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5"/>
      <c r="CY1335" s="15"/>
      <c r="CZ1335" s="15"/>
      <c r="DA1335" s="15"/>
      <c r="DB1335" s="15"/>
      <c r="DC1335" s="15"/>
      <c r="DD1335" s="15"/>
      <c r="DE1335" s="15"/>
      <c r="DF1335" s="15"/>
      <c r="DG1335" s="15"/>
      <c r="DH1335" s="15"/>
      <c r="DI1335" s="15"/>
      <c r="DJ1335" s="15"/>
      <c r="DK1335" s="15"/>
      <c r="DL1335" s="15"/>
      <c r="DM1335" s="15"/>
      <c r="DN1335" s="15"/>
      <c r="DO1335" s="15"/>
      <c r="DP1335" s="15"/>
      <c r="DQ1335" s="15"/>
      <c r="DR1335" s="15"/>
      <c r="DS1335" s="15"/>
      <c r="DT1335" s="15"/>
      <c r="DU1335" s="15"/>
      <c r="DV1335" s="15"/>
      <c r="DW1335" s="15"/>
      <c r="DX1335" s="15"/>
      <c r="DY1335" s="15"/>
      <c r="DZ1335" s="15"/>
      <c r="EA1335" s="15"/>
      <c r="EB1335" s="15"/>
      <c r="EC1335" s="15"/>
      <c r="ED1335" s="15"/>
      <c r="EE1335" s="15"/>
      <c r="EF1335" s="15"/>
      <c r="EG1335" s="15"/>
      <c r="EH1335" s="15"/>
      <c r="EI1335" s="15"/>
      <c r="EJ1335" s="15"/>
      <c r="EK1335" s="15"/>
      <c r="EL1335" s="15"/>
      <c r="EM1335" s="15"/>
      <c r="EN1335" s="15"/>
      <c r="EO1335" s="15"/>
      <c r="EP1335" s="15"/>
      <c r="EQ1335" s="15"/>
      <c r="ER1335" s="15"/>
      <c r="ES1335" s="15"/>
      <c r="ET1335" s="15"/>
    </row>
    <row r="1336" spans="2:150" ht="26.25" customHeight="1" x14ac:dyDescent="0.2">
      <c r="B1336" s="15"/>
      <c r="C1336" s="15"/>
      <c r="F1336" s="79"/>
      <c r="G1336" s="15"/>
      <c r="H1336" s="15"/>
      <c r="AF1336" s="36"/>
      <c r="AG1336" s="36"/>
      <c r="AH1336" s="36"/>
      <c r="AI1336" s="36"/>
      <c r="AJ1336" s="36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  <c r="CZ1336" s="15"/>
      <c r="DA1336" s="15"/>
      <c r="DB1336" s="15"/>
      <c r="DC1336" s="15"/>
      <c r="DD1336" s="15"/>
      <c r="DE1336" s="15"/>
      <c r="DF1336" s="15"/>
      <c r="DG1336" s="15"/>
      <c r="DH1336" s="15"/>
      <c r="DI1336" s="15"/>
      <c r="DJ1336" s="15"/>
      <c r="DK1336" s="15"/>
      <c r="DL1336" s="15"/>
      <c r="DM1336" s="15"/>
      <c r="DN1336" s="15"/>
      <c r="DO1336" s="15"/>
      <c r="DP1336" s="15"/>
      <c r="DQ1336" s="15"/>
      <c r="DR1336" s="15"/>
      <c r="DS1336" s="15"/>
      <c r="DT1336" s="15"/>
      <c r="DU1336" s="15"/>
      <c r="DV1336" s="15"/>
      <c r="DW1336" s="15"/>
      <c r="DX1336" s="15"/>
      <c r="DY1336" s="15"/>
      <c r="DZ1336" s="15"/>
      <c r="EA1336" s="15"/>
      <c r="EB1336" s="15"/>
      <c r="EC1336" s="15"/>
      <c r="ED1336" s="15"/>
      <c r="EE1336" s="15"/>
      <c r="EF1336" s="15"/>
      <c r="EG1336" s="15"/>
      <c r="EH1336" s="15"/>
      <c r="EI1336" s="15"/>
      <c r="EJ1336" s="15"/>
      <c r="EK1336" s="15"/>
      <c r="EL1336" s="15"/>
      <c r="EM1336" s="15"/>
      <c r="EN1336" s="15"/>
      <c r="EO1336" s="15"/>
      <c r="EP1336" s="15"/>
      <c r="EQ1336" s="15"/>
      <c r="ER1336" s="15"/>
      <c r="ES1336" s="15"/>
      <c r="ET1336" s="15"/>
    </row>
    <row r="1337" spans="2:150" ht="26.25" customHeight="1" x14ac:dyDescent="0.2">
      <c r="B1337" s="15"/>
      <c r="C1337" s="15"/>
      <c r="F1337" s="79"/>
      <c r="G1337" s="15"/>
      <c r="H1337" s="15"/>
      <c r="AF1337" s="36"/>
      <c r="AG1337" s="36"/>
      <c r="AH1337" s="36"/>
      <c r="AI1337" s="36"/>
      <c r="AJ1337" s="36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  <c r="CZ1337" s="15"/>
      <c r="DA1337" s="15"/>
      <c r="DB1337" s="15"/>
      <c r="DC1337" s="15"/>
      <c r="DD1337" s="15"/>
      <c r="DE1337" s="15"/>
      <c r="DF1337" s="15"/>
      <c r="DG1337" s="15"/>
      <c r="DH1337" s="15"/>
      <c r="DI1337" s="15"/>
      <c r="DJ1337" s="15"/>
      <c r="DK1337" s="15"/>
      <c r="DL1337" s="15"/>
      <c r="DM1337" s="15"/>
      <c r="DN1337" s="15"/>
      <c r="DO1337" s="15"/>
      <c r="DP1337" s="15"/>
      <c r="DQ1337" s="15"/>
      <c r="DR1337" s="15"/>
      <c r="DS1337" s="15"/>
      <c r="DT1337" s="15"/>
      <c r="DU1337" s="15"/>
      <c r="DV1337" s="15"/>
      <c r="DW1337" s="15"/>
      <c r="DX1337" s="15"/>
      <c r="DY1337" s="15"/>
      <c r="DZ1337" s="15"/>
      <c r="EA1337" s="15"/>
      <c r="EB1337" s="15"/>
      <c r="EC1337" s="15"/>
      <c r="ED1337" s="15"/>
      <c r="EE1337" s="15"/>
      <c r="EF1337" s="15"/>
      <c r="EG1337" s="15"/>
      <c r="EH1337" s="15"/>
      <c r="EI1337" s="15"/>
      <c r="EJ1337" s="15"/>
      <c r="EK1337" s="15"/>
      <c r="EL1337" s="15"/>
      <c r="EM1337" s="15"/>
      <c r="EN1337" s="15"/>
      <c r="EO1337" s="15"/>
      <c r="EP1337" s="15"/>
      <c r="EQ1337" s="15"/>
      <c r="ER1337" s="15"/>
      <c r="ES1337" s="15"/>
      <c r="ET1337" s="15"/>
    </row>
    <row r="1338" spans="2:150" ht="26.25" customHeight="1" x14ac:dyDescent="0.2">
      <c r="B1338" s="15"/>
      <c r="C1338" s="15"/>
      <c r="F1338" s="79"/>
      <c r="G1338" s="15"/>
      <c r="H1338" s="15"/>
      <c r="AF1338" s="36"/>
      <c r="AG1338" s="36"/>
      <c r="AH1338" s="36"/>
      <c r="AI1338" s="36"/>
      <c r="AJ1338" s="36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  <c r="CZ1338" s="15"/>
      <c r="DA1338" s="15"/>
      <c r="DB1338" s="15"/>
      <c r="DC1338" s="15"/>
      <c r="DD1338" s="15"/>
      <c r="DE1338" s="15"/>
      <c r="DF1338" s="15"/>
      <c r="DG1338" s="15"/>
      <c r="DH1338" s="15"/>
      <c r="DI1338" s="15"/>
      <c r="DJ1338" s="15"/>
      <c r="DK1338" s="15"/>
      <c r="DL1338" s="15"/>
      <c r="DM1338" s="15"/>
      <c r="DN1338" s="15"/>
      <c r="DO1338" s="15"/>
      <c r="DP1338" s="15"/>
      <c r="DQ1338" s="15"/>
      <c r="DR1338" s="15"/>
      <c r="DS1338" s="15"/>
      <c r="DT1338" s="15"/>
      <c r="DU1338" s="15"/>
      <c r="DV1338" s="15"/>
      <c r="DW1338" s="15"/>
      <c r="DX1338" s="15"/>
      <c r="DY1338" s="15"/>
      <c r="DZ1338" s="15"/>
      <c r="EA1338" s="15"/>
      <c r="EB1338" s="15"/>
      <c r="EC1338" s="15"/>
      <c r="ED1338" s="15"/>
      <c r="EE1338" s="15"/>
      <c r="EF1338" s="15"/>
      <c r="EG1338" s="15"/>
      <c r="EH1338" s="15"/>
      <c r="EI1338" s="15"/>
      <c r="EJ1338" s="15"/>
      <c r="EK1338" s="15"/>
      <c r="EL1338" s="15"/>
      <c r="EM1338" s="15"/>
      <c r="EN1338" s="15"/>
      <c r="EO1338" s="15"/>
      <c r="EP1338" s="15"/>
      <c r="EQ1338" s="15"/>
      <c r="ER1338" s="15"/>
      <c r="ES1338" s="15"/>
      <c r="ET1338" s="15"/>
    </row>
    <row r="1339" spans="2:150" ht="26.25" customHeight="1" x14ac:dyDescent="0.2">
      <c r="B1339" s="15"/>
      <c r="C1339" s="15"/>
      <c r="F1339" s="79"/>
      <c r="G1339" s="15"/>
      <c r="H1339" s="15"/>
      <c r="AF1339" s="36"/>
      <c r="AG1339" s="36"/>
      <c r="AH1339" s="36"/>
      <c r="AI1339" s="36"/>
      <c r="AJ1339" s="36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  <c r="CZ1339" s="15"/>
      <c r="DA1339" s="15"/>
      <c r="DB1339" s="15"/>
      <c r="DC1339" s="15"/>
      <c r="DD1339" s="15"/>
      <c r="DE1339" s="15"/>
      <c r="DF1339" s="15"/>
      <c r="DG1339" s="15"/>
      <c r="DH1339" s="15"/>
      <c r="DI1339" s="15"/>
      <c r="DJ1339" s="15"/>
      <c r="DK1339" s="15"/>
      <c r="DL1339" s="15"/>
      <c r="DM1339" s="15"/>
      <c r="DN1339" s="15"/>
      <c r="DO1339" s="15"/>
      <c r="DP1339" s="15"/>
      <c r="DQ1339" s="15"/>
      <c r="DR1339" s="15"/>
      <c r="DS1339" s="15"/>
      <c r="DT1339" s="15"/>
      <c r="DU1339" s="15"/>
      <c r="DV1339" s="15"/>
      <c r="DW1339" s="15"/>
      <c r="DX1339" s="15"/>
      <c r="DY1339" s="15"/>
      <c r="DZ1339" s="15"/>
      <c r="EA1339" s="15"/>
      <c r="EB1339" s="15"/>
      <c r="EC1339" s="15"/>
      <c r="ED1339" s="15"/>
      <c r="EE1339" s="15"/>
      <c r="EF1339" s="15"/>
      <c r="EG1339" s="15"/>
      <c r="EH1339" s="15"/>
      <c r="EI1339" s="15"/>
      <c r="EJ1339" s="15"/>
      <c r="EK1339" s="15"/>
      <c r="EL1339" s="15"/>
      <c r="EM1339" s="15"/>
      <c r="EN1339" s="15"/>
      <c r="EO1339" s="15"/>
      <c r="EP1339" s="15"/>
      <c r="EQ1339" s="15"/>
      <c r="ER1339" s="15"/>
      <c r="ES1339" s="15"/>
      <c r="ET1339" s="15"/>
    </row>
    <row r="1340" spans="2:150" ht="26.25" customHeight="1" x14ac:dyDescent="0.2">
      <c r="B1340" s="15"/>
      <c r="C1340" s="15"/>
      <c r="F1340" s="79"/>
      <c r="G1340" s="15"/>
      <c r="H1340" s="15"/>
      <c r="AF1340" s="36"/>
      <c r="AG1340" s="36"/>
      <c r="AH1340" s="36"/>
      <c r="AI1340" s="36"/>
      <c r="AJ1340" s="36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  <c r="CZ1340" s="15"/>
      <c r="DA1340" s="15"/>
      <c r="DB1340" s="15"/>
      <c r="DC1340" s="15"/>
      <c r="DD1340" s="15"/>
      <c r="DE1340" s="15"/>
      <c r="DF1340" s="15"/>
      <c r="DG1340" s="15"/>
      <c r="DH1340" s="15"/>
      <c r="DI1340" s="15"/>
      <c r="DJ1340" s="15"/>
      <c r="DK1340" s="15"/>
      <c r="DL1340" s="15"/>
      <c r="DM1340" s="15"/>
      <c r="DN1340" s="15"/>
      <c r="DO1340" s="15"/>
      <c r="DP1340" s="15"/>
      <c r="DQ1340" s="15"/>
      <c r="DR1340" s="15"/>
      <c r="DS1340" s="15"/>
      <c r="DT1340" s="15"/>
      <c r="DU1340" s="15"/>
      <c r="DV1340" s="15"/>
      <c r="DW1340" s="15"/>
      <c r="DX1340" s="15"/>
      <c r="DY1340" s="15"/>
      <c r="DZ1340" s="15"/>
      <c r="EA1340" s="15"/>
      <c r="EB1340" s="15"/>
      <c r="EC1340" s="15"/>
      <c r="ED1340" s="15"/>
      <c r="EE1340" s="15"/>
      <c r="EF1340" s="15"/>
      <c r="EG1340" s="15"/>
      <c r="EH1340" s="15"/>
      <c r="EI1340" s="15"/>
      <c r="EJ1340" s="15"/>
      <c r="EK1340" s="15"/>
      <c r="EL1340" s="15"/>
      <c r="EM1340" s="15"/>
      <c r="EN1340" s="15"/>
      <c r="EO1340" s="15"/>
      <c r="EP1340" s="15"/>
      <c r="EQ1340" s="15"/>
      <c r="ER1340" s="15"/>
      <c r="ES1340" s="15"/>
      <c r="ET1340" s="15"/>
    </row>
    <row r="1341" spans="2:150" ht="26.25" customHeight="1" x14ac:dyDescent="0.2">
      <c r="B1341" s="15"/>
      <c r="C1341" s="15"/>
      <c r="F1341" s="79"/>
      <c r="G1341" s="15"/>
      <c r="H1341" s="15"/>
      <c r="AF1341" s="36"/>
      <c r="AG1341" s="36"/>
      <c r="AH1341" s="36"/>
      <c r="AI1341" s="36"/>
      <c r="AJ1341" s="36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  <c r="CZ1341" s="15"/>
      <c r="DA1341" s="15"/>
      <c r="DB1341" s="15"/>
      <c r="DC1341" s="15"/>
      <c r="DD1341" s="15"/>
      <c r="DE1341" s="15"/>
      <c r="DF1341" s="15"/>
      <c r="DG1341" s="15"/>
      <c r="DH1341" s="15"/>
      <c r="DI1341" s="15"/>
      <c r="DJ1341" s="15"/>
      <c r="DK1341" s="15"/>
      <c r="DL1341" s="15"/>
      <c r="DM1341" s="15"/>
      <c r="DN1341" s="15"/>
      <c r="DO1341" s="15"/>
      <c r="DP1341" s="15"/>
      <c r="DQ1341" s="15"/>
      <c r="DR1341" s="15"/>
      <c r="DS1341" s="15"/>
      <c r="DT1341" s="15"/>
      <c r="DU1341" s="15"/>
      <c r="DV1341" s="15"/>
      <c r="DW1341" s="15"/>
      <c r="DX1341" s="15"/>
      <c r="DY1341" s="15"/>
      <c r="DZ1341" s="15"/>
      <c r="EA1341" s="15"/>
      <c r="EB1341" s="15"/>
      <c r="EC1341" s="15"/>
      <c r="ED1341" s="15"/>
      <c r="EE1341" s="15"/>
      <c r="EF1341" s="15"/>
      <c r="EG1341" s="15"/>
      <c r="EH1341" s="15"/>
      <c r="EI1341" s="15"/>
      <c r="EJ1341" s="15"/>
      <c r="EK1341" s="15"/>
      <c r="EL1341" s="15"/>
      <c r="EM1341" s="15"/>
      <c r="EN1341" s="15"/>
      <c r="EO1341" s="15"/>
      <c r="EP1341" s="15"/>
      <c r="EQ1341" s="15"/>
      <c r="ER1341" s="15"/>
      <c r="ES1341" s="15"/>
      <c r="ET1341" s="15"/>
    </row>
    <row r="1342" spans="2:150" ht="26.25" customHeight="1" x14ac:dyDescent="0.2">
      <c r="B1342" s="15"/>
      <c r="C1342" s="15"/>
      <c r="F1342" s="79"/>
      <c r="G1342" s="15"/>
      <c r="H1342" s="15"/>
      <c r="AF1342" s="36"/>
      <c r="AG1342" s="36"/>
      <c r="AH1342" s="36"/>
      <c r="AI1342" s="36"/>
      <c r="AJ1342" s="36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5"/>
      <c r="DA1342" s="15"/>
      <c r="DB1342" s="15"/>
      <c r="DC1342" s="15"/>
      <c r="DD1342" s="15"/>
      <c r="DE1342" s="15"/>
      <c r="DF1342" s="15"/>
      <c r="DG1342" s="15"/>
      <c r="DH1342" s="15"/>
      <c r="DI1342" s="15"/>
      <c r="DJ1342" s="15"/>
      <c r="DK1342" s="15"/>
      <c r="DL1342" s="15"/>
      <c r="DM1342" s="15"/>
      <c r="DN1342" s="15"/>
      <c r="DO1342" s="15"/>
      <c r="DP1342" s="15"/>
      <c r="DQ1342" s="15"/>
      <c r="DR1342" s="15"/>
      <c r="DS1342" s="15"/>
      <c r="DT1342" s="15"/>
      <c r="DU1342" s="15"/>
      <c r="DV1342" s="15"/>
      <c r="DW1342" s="15"/>
      <c r="DX1342" s="15"/>
      <c r="DY1342" s="15"/>
      <c r="DZ1342" s="15"/>
      <c r="EA1342" s="15"/>
      <c r="EB1342" s="15"/>
      <c r="EC1342" s="15"/>
      <c r="ED1342" s="15"/>
      <c r="EE1342" s="15"/>
      <c r="EF1342" s="15"/>
      <c r="EG1342" s="15"/>
      <c r="EH1342" s="15"/>
      <c r="EI1342" s="15"/>
      <c r="EJ1342" s="15"/>
      <c r="EK1342" s="15"/>
      <c r="EL1342" s="15"/>
      <c r="EM1342" s="15"/>
      <c r="EN1342" s="15"/>
      <c r="EO1342" s="15"/>
      <c r="EP1342" s="15"/>
      <c r="EQ1342" s="15"/>
      <c r="ER1342" s="15"/>
      <c r="ES1342" s="15"/>
      <c r="ET1342" s="15"/>
    </row>
    <row r="1343" spans="2:150" ht="26.25" customHeight="1" x14ac:dyDescent="0.2">
      <c r="B1343" s="15"/>
      <c r="C1343" s="15"/>
      <c r="F1343" s="79"/>
      <c r="G1343" s="15"/>
      <c r="H1343" s="15"/>
      <c r="AF1343" s="36"/>
      <c r="AG1343" s="36"/>
      <c r="AH1343" s="36"/>
      <c r="AI1343" s="36"/>
      <c r="AJ1343" s="36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  <c r="CZ1343" s="15"/>
      <c r="DA1343" s="15"/>
      <c r="DB1343" s="15"/>
      <c r="DC1343" s="15"/>
      <c r="DD1343" s="15"/>
      <c r="DE1343" s="15"/>
      <c r="DF1343" s="15"/>
      <c r="DG1343" s="15"/>
      <c r="DH1343" s="15"/>
      <c r="DI1343" s="15"/>
      <c r="DJ1343" s="15"/>
      <c r="DK1343" s="15"/>
      <c r="DL1343" s="15"/>
      <c r="DM1343" s="15"/>
      <c r="DN1343" s="15"/>
      <c r="DO1343" s="15"/>
      <c r="DP1343" s="15"/>
      <c r="DQ1343" s="15"/>
      <c r="DR1343" s="15"/>
      <c r="DS1343" s="15"/>
      <c r="DT1343" s="15"/>
      <c r="DU1343" s="15"/>
      <c r="DV1343" s="15"/>
      <c r="DW1343" s="15"/>
      <c r="DX1343" s="15"/>
      <c r="DY1343" s="15"/>
      <c r="DZ1343" s="15"/>
      <c r="EA1343" s="15"/>
      <c r="EB1343" s="15"/>
      <c r="EC1343" s="15"/>
      <c r="ED1343" s="15"/>
      <c r="EE1343" s="15"/>
      <c r="EF1343" s="15"/>
      <c r="EG1343" s="15"/>
      <c r="EH1343" s="15"/>
      <c r="EI1343" s="15"/>
      <c r="EJ1343" s="15"/>
      <c r="EK1343" s="15"/>
      <c r="EL1343" s="15"/>
      <c r="EM1343" s="15"/>
      <c r="EN1343" s="15"/>
      <c r="EO1343" s="15"/>
      <c r="EP1343" s="15"/>
      <c r="EQ1343" s="15"/>
      <c r="ER1343" s="15"/>
      <c r="ES1343" s="15"/>
      <c r="ET1343" s="15"/>
    </row>
    <row r="1344" spans="2:150" ht="26.25" customHeight="1" x14ac:dyDescent="0.2">
      <c r="B1344" s="15"/>
      <c r="C1344" s="15"/>
      <c r="F1344" s="79"/>
      <c r="G1344" s="15"/>
      <c r="H1344" s="15"/>
      <c r="AF1344" s="36"/>
      <c r="AG1344" s="36"/>
      <c r="AH1344" s="36"/>
      <c r="AI1344" s="36"/>
      <c r="AJ1344" s="36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5"/>
      <c r="CY1344" s="15"/>
      <c r="CZ1344" s="15"/>
      <c r="DA1344" s="15"/>
      <c r="DB1344" s="15"/>
      <c r="DC1344" s="15"/>
      <c r="DD1344" s="15"/>
      <c r="DE1344" s="15"/>
      <c r="DF1344" s="15"/>
      <c r="DG1344" s="15"/>
      <c r="DH1344" s="15"/>
      <c r="DI1344" s="15"/>
      <c r="DJ1344" s="15"/>
      <c r="DK1344" s="15"/>
      <c r="DL1344" s="15"/>
      <c r="DM1344" s="15"/>
      <c r="DN1344" s="15"/>
      <c r="DO1344" s="15"/>
      <c r="DP1344" s="15"/>
      <c r="DQ1344" s="15"/>
      <c r="DR1344" s="15"/>
      <c r="DS1344" s="15"/>
      <c r="DT1344" s="15"/>
      <c r="DU1344" s="15"/>
      <c r="DV1344" s="15"/>
      <c r="DW1344" s="15"/>
      <c r="DX1344" s="15"/>
      <c r="DY1344" s="15"/>
      <c r="DZ1344" s="15"/>
      <c r="EA1344" s="15"/>
      <c r="EB1344" s="15"/>
      <c r="EC1344" s="15"/>
      <c r="ED1344" s="15"/>
      <c r="EE1344" s="15"/>
      <c r="EF1344" s="15"/>
      <c r="EG1344" s="15"/>
      <c r="EH1344" s="15"/>
      <c r="EI1344" s="15"/>
      <c r="EJ1344" s="15"/>
      <c r="EK1344" s="15"/>
      <c r="EL1344" s="15"/>
      <c r="EM1344" s="15"/>
      <c r="EN1344" s="15"/>
      <c r="EO1344" s="15"/>
      <c r="EP1344" s="15"/>
      <c r="EQ1344" s="15"/>
      <c r="ER1344" s="15"/>
      <c r="ES1344" s="15"/>
      <c r="ET1344" s="15"/>
    </row>
    <row r="1345" spans="2:150" ht="26.25" customHeight="1" x14ac:dyDescent="0.2">
      <c r="B1345" s="15"/>
      <c r="C1345" s="15"/>
      <c r="F1345" s="79"/>
      <c r="G1345" s="15"/>
      <c r="H1345" s="15"/>
      <c r="AF1345" s="36"/>
      <c r="AG1345" s="36"/>
      <c r="AH1345" s="36"/>
      <c r="AI1345" s="36"/>
      <c r="AJ1345" s="36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  <c r="CZ1345" s="15"/>
      <c r="DA1345" s="15"/>
      <c r="DB1345" s="15"/>
      <c r="DC1345" s="15"/>
      <c r="DD1345" s="15"/>
      <c r="DE1345" s="15"/>
      <c r="DF1345" s="15"/>
      <c r="DG1345" s="15"/>
      <c r="DH1345" s="15"/>
      <c r="DI1345" s="15"/>
      <c r="DJ1345" s="15"/>
      <c r="DK1345" s="15"/>
      <c r="DL1345" s="15"/>
      <c r="DM1345" s="15"/>
      <c r="DN1345" s="15"/>
      <c r="DO1345" s="15"/>
      <c r="DP1345" s="15"/>
      <c r="DQ1345" s="15"/>
      <c r="DR1345" s="15"/>
      <c r="DS1345" s="15"/>
      <c r="DT1345" s="15"/>
      <c r="DU1345" s="15"/>
      <c r="DV1345" s="15"/>
      <c r="DW1345" s="15"/>
      <c r="DX1345" s="15"/>
      <c r="DY1345" s="15"/>
      <c r="DZ1345" s="15"/>
      <c r="EA1345" s="15"/>
      <c r="EB1345" s="15"/>
      <c r="EC1345" s="15"/>
      <c r="ED1345" s="15"/>
      <c r="EE1345" s="15"/>
      <c r="EF1345" s="15"/>
      <c r="EG1345" s="15"/>
      <c r="EH1345" s="15"/>
      <c r="EI1345" s="15"/>
      <c r="EJ1345" s="15"/>
      <c r="EK1345" s="15"/>
      <c r="EL1345" s="15"/>
      <c r="EM1345" s="15"/>
      <c r="EN1345" s="15"/>
      <c r="EO1345" s="15"/>
      <c r="EP1345" s="15"/>
      <c r="EQ1345" s="15"/>
      <c r="ER1345" s="15"/>
      <c r="ES1345" s="15"/>
      <c r="ET1345" s="15"/>
    </row>
    <row r="1346" spans="2:150" ht="26.25" customHeight="1" x14ac:dyDescent="0.2">
      <c r="B1346" s="15"/>
      <c r="C1346" s="15"/>
      <c r="F1346" s="79"/>
      <c r="G1346" s="15"/>
      <c r="H1346" s="15"/>
      <c r="AF1346" s="36"/>
      <c r="AG1346" s="36"/>
      <c r="AH1346" s="36"/>
      <c r="AI1346" s="36"/>
      <c r="AJ1346" s="36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5"/>
      <c r="CY1346" s="15"/>
      <c r="CZ1346" s="15"/>
      <c r="DA1346" s="15"/>
      <c r="DB1346" s="15"/>
      <c r="DC1346" s="15"/>
      <c r="DD1346" s="15"/>
      <c r="DE1346" s="15"/>
      <c r="DF1346" s="15"/>
      <c r="DG1346" s="15"/>
      <c r="DH1346" s="15"/>
      <c r="DI1346" s="15"/>
      <c r="DJ1346" s="15"/>
      <c r="DK1346" s="15"/>
      <c r="DL1346" s="15"/>
      <c r="DM1346" s="15"/>
      <c r="DN1346" s="15"/>
      <c r="DO1346" s="15"/>
      <c r="DP1346" s="15"/>
      <c r="DQ1346" s="15"/>
      <c r="DR1346" s="15"/>
      <c r="DS1346" s="15"/>
      <c r="DT1346" s="15"/>
      <c r="DU1346" s="15"/>
      <c r="DV1346" s="15"/>
      <c r="DW1346" s="15"/>
      <c r="DX1346" s="15"/>
      <c r="DY1346" s="15"/>
      <c r="DZ1346" s="15"/>
      <c r="EA1346" s="15"/>
      <c r="EB1346" s="15"/>
      <c r="EC1346" s="15"/>
      <c r="ED1346" s="15"/>
      <c r="EE1346" s="15"/>
      <c r="EF1346" s="15"/>
      <c r="EG1346" s="15"/>
      <c r="EH1346" s="15"/>
      <c r="EI1346" s="15"/>
      <c r="EJ1346" s="15"/>
      <c r="EK1346" s="15"/>
      <c r="EL1346" s="15"/>
      <c r="EM1346" s="15"/>
      <c r="EN1346" s="15"/>
      <c r="EO1346" s="15"/>
      <c r="EP1346" s="15"/>
      <c r="EQ1346" s="15"/>
      <c r="ER1346" s="15"/>
      <c r="ES1346" s="15"/>
      <c r="ET1346" s="15"/>
    </row>
    <row r="1347" spans="2:150" ht="26.25" customHeight="1" x14ac:dyDescent="0.2">
      <c r="B1347" s="15"/>
      <c r="C1347" s="15"/>
      <c r="F1347" s="79"/>
      <c r="G1347" s="15"/>
      <c r="H1347" s="15"/>
      <c r="AF1347" s="36"/>
      <c r="AG1347" s="36"/>
      <c r="AH1347" s="36"/>
      <c r="AI1347" s="36"/>
      <c r="AJ1347" s="36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  <c r="CZ1347" s="15"/>
      <c r="DA1347" s="15"/>
      <c r="DB1347" s="15"/>
      <c r="DC1347" s="15"/>
      <c r="DD1347" s="15"/>
      <c r="DE1347" s="15"/>
      <c r="DF1347" s="15"/>
      <c r="DG1347" s="15"/>
      <c r="DH1347" s="15"/>
      <c r="DI1347" s="15"/>
      <c r="DJ1347" s="15"/>
      <c r="DK1347" s="15"/>
      <c r="DL1347" s="15"/>
      <c r="DM1347" s="15"/>
      <c r="DN1347" s="15"/>
      <c r="DO1347" s="15"/>
      <c r="DP1347" s="15"/>
      <c r="DQ1347" s="15"/>
      <c r="DR1347" s="15"/>
      <c r="DS1347" s="15"/>
      <c r="DT1347" s="15"/>
      <c r="DU1347" s="15"/>
      <c r="DV1347" s="15"/>
      <c r="DW1347" s="15"/>
      <c r="DX1347" s="15"/>
      <c r="DY1347" s="15"/>
      <c r="DZ1347" s="15"/>
      <c r="EA1347" s="15"/>
      <c r="EB1347" s="15"/>
      <c r="EC1347" s="15"/>
      <c r="ED1347" s="15"/>
      <c r="EE1347" s="15"/>
      <c r="EF1347" s="15"/>
      <c r="EG1347" s="15"/>
      <c r="EH1347" s="15"/>
      <c r="EI1347" s="15"/>
      <c r="EJ1347" s="15"/>
      <c r="EK1347" s="15"/>
      <c r="EL1347" s="15"/>
      <c r="EM1347" s="15"/>
      <c r="EN1347" s="15"/>
      <c r="EO1347" s="15"/>
      <c r="EP1347" s="15"/>
      <c r="EQ1347" s="15"/>
      <c r="ER1347" s="15"/>
      <c r="ES1347" s="15"/>
      <c r="ET1347" s="15"/>
    </row>
    <row r="1348" spans="2:150" ht="26.25" customHeight="1" x14ac:dyDescent="0.2">
      <c r="B1348" s="15"/>
      <c r="C1348" s="15"/>
      <c r="F1348" s="79"/>
      <c r="G1348" s="15"/>
      <c r="H1348" s="15"/>
      <c r="AF1348" s="36"/>
      <c r="AG1348" s="36"/>
      <c r="AH1348" s="36"/>
      <c r="AI1348" s="36"/>
      <c r="AJ1348" s="36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  <c r="CZ1348" s="15"/>
      <c r="DA1348" s="15"/>
      <c r="DB1348" s="15"/>
      <c r="DC1348" s="15"/>
      <c r="DD1348" s="15"/>
      <c r="DE1348" s="15"/>
      <c r="DF1348" s="15"/>
      <c r="DG1348" s="15"/>
      <c r="DH1348" s="15"/>
      <c r="DI1348" s="15"/>
      <c r="DJ1348" s="15"/>
      <c r="DK1348" s="15"/>
      <c r="DL1348" s="15"/>
      <c r="DM1348" s="15"/>
      <c r="DN1348" s="15"/>
      <c r="DO1348" s="15"/>
      <c r="DP1348" s="15"/>
      <c r="DQ1348" s="15"/>
      <c r="DR1348" s="15"/>
      <c r="DS1348" s="15"/>
      <c r="DT1348" s="15"/>
      <c r="DU1348" s="15"/>
      <c r="DV1348" s="15"/>
      <c r="DW1348" s="15"/>
      <c r="DX1348" s="15"/>
      <c r="DY1348" s="15"/>
      <c r="DZ1348" s="15"/>
      <c r="EA1348" s="15"/>
      <c r="EB1348" s="15"/>
      <c r="EC1348" s="15"/>
      <c r="ED1348" s="15"/>
      <c r="EE1348" s="15"/>
      <c r="EF1348" s="15"/>
      <c r="EG1348" s="15"/>
      <c r="EH1348" s="15"/>
      <c r="EI1348" s="15"/>
      <c r="EJ1348" s="15"/>
      <c r="EK1348" s="15"/>
      <c r="EL1348" s="15"/>
      <c r="EM1348" s="15"/>
      <c r="EN1348" s="15"/>
      <c r="EO1348" s="15"/>
      <c r="EP1348" s="15"/>
      <c r="EQ1348" s="15"/>
      <c r="ER1348" s="15"/>
      <c r="ES1348" s="15"/>
      <c r="ET1348" s="15"/>
    </row>
    <row r="1349" spans="2:150" ht="26.25" customHeight="1" x14ac:dyDescent="0.2">
      <c r="B1349" s="15"/>
      <c r="C1349" s="15"/>
      <c r="F1349" s="79"/>
      <c r="G1349" s="15"/>
      <c r="H1349" s="15"/>
      <c r="AF1349" s="36"/>
      <c r="AG1349" s="36"/>
      <c r="AH1349" s="36"/>
      <c r="AI1349" s="36"/>
      <c r="AJ1349" s="36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  <c r="CZ1349" s="15"/>
      <c r="DA1349" s="15"/>
      <c r="DB1349" s="15"/>
      <c r="DC1349" s="15"/>
      <c r="DD1349" s="15"/>
      <c r="DE1349" s="15"/>
      <c r="DF1349" s="15"/>
      <c r="DG1349" s="15"/>
      <c r="DH1349" s="15"/>
      <c r="DI1349" s="15"/>
      <c r="DJ1349" s="15"/>
      <c r="DK1349" s="15"/>
      <c r="DL1349" s="15"/>
      <c r="DM1349" s="15"/>
      <c r="DN1349" s="15"/>
      <c r="DO1349" s="15"/>
      <c r="DP1349" s="15"/>
      <c r="DQ1349" s="15"/>
      <c r="DR1349" s="15"/>
      <c r="DS1349" s="15"/>
      <c r="DT1349" s="15"/>
      <c r="DU1349" s="15"/>
      <c r="DV1349" s="15"/>
      <c r="DW1349" s="15"/>
      <c r="DX1349" s="15"/>
      <c r="DY1349" s="15"/>
      <c r="DZ1349" s="15"/>
      <c r="EA1349" s="15"/>
      <c r="EB1349" s="15"/>
      <c r="EC1349" s="15"/>
      <c r="ED1349" s="15"/>
      <c r="EE1349" s="15"/>
      <c r="EF1349" s="15"/>
      <c r="EG1349" s="15"/>
      <c r="EH1349" s="15"/>
      <c r="EI1349" s="15"/>
      <c r="EJ1349" s="15"/>
      <c r="EK1349" s="15"/>
      <c r="EL1349" s="15"/>
      <c r="EM1349" s="15"/>
      <c r="EN1349" s="15"/>
      <c r="EO1349" s="15"/>
      <c r="EP1349" s="15"/>
      <c r="EQ1349" s="15"/>
      <c r="ER1349" s="15"/>
      <c r="ES1349" s="15"/>
      <c r="ET1349" s="15"/>
    </row>
    <row r="1350" spans="2:150" ht="26.25" customHeight="1" x14ac:dyDescent="0.2">
      <c r="B1350" s="15"/>
      <c r="C1350" s="15"/>
      <c r="F1350" s="15"/>
      <c r="G1350" s="15"/>
      <c r="H1350" s="15"/>
      <c r="AF1350" s="36"/>
      <c r="AG1350" s="36"/>
      <c r="AH1350" s="36"/>
      <c r="AI1350" s="36"/>
      <c r="AJ1350" s="36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5"/>
      <c r="CY1350" s="15"/>
      <c r="CZ1350" s="15"/>
      <c r="DA1350" s="15"/>
      <c r="DB1350" s="15"/>
      <c r="DC1350" s="15"/>
      <c r="DD1350" s="15"/>
      <c r="DE1350" s="15"/>
      <c r="DF1350" s="15"/>
      <c r="DG1350" s="15"/>
      <c r="DH1350" s="15"/>
      <c r="DI1350" s="15"/>
      <c r="DJ1350" s="15"/>
      <c r="DK1350" s="15"/>
      <c r="DL1350" s="15"/>
      <c r="DM1350" s="15"/>
      <c r="DN1350" s="15"/>
      <c r="DO1350" s="15"/>
      <c r="DP1350" s="15"/>
      <c r="DQ1350" s="15"/>
      <c r="DR1350" s="15"/>
      <c r="DS1350" s="15"/>
      <c r="DT1350" s="15"/>
      <c r="DU1350" s="15"/>
      <c r="DV1350" s="15"/>
      <c r="DW1350" s="15"/>
      <c r="DX1350" s="15"/>
      <c r="DY1350" s="15"/>
      <c r="DZ1350" s="15"/>
      <c r="EA1350" s="15"/>
      <c r="EB1350" s="15"/>
      <c r="EC1350" s="15"/>
      <c r="ED1350" s="15"/>
      <c r="EE1350" s="15"/>
      <c r="EF1350" s="15"/>
      <c r="EG1350" s="15"/>
      <c r="EH1350" s="15"/>
      <c r="EI1350" s="15"/>
      <c r="EJ1350" s="15"/>
      <c r="EK1350" s="15"/>
      <c r="EL1350" s="15"/>
      <c r="EM1350" s="15"/>
      <c r="EN1350" s="15"/>
      <c r="EO1350" s="15"/>
      <c r="EP1350" s="15"/>
      <c r="EQ1350" s="15"/>
      <c r="ER1350" s="15"/>
      <c r="ES1350" s="15"/>
      <c r="ET1350" s="15"/>
    </row>
    <row r="1351" spans="2:150" ht="26.25" customHeight="1" x14ac:dyDescent="0.2">
      <c r="B1351" s="15"/>
      <c r="C1351" s="15"/>
      <c r="F1351" s="15"/>
      <c r="G1351" s="15"/>
      <c r="H1351" s="15"/>
      <c r="AF1351" s="36"/>
      <c r="AG1351" s="36"/>
      <c r="AH1351" s="36"/>
      <c r="AI1351" s="36"/>
      <c r="AJ1351" s="36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5"/>
      <c r="CY1351" s="15"/>
      <c r="CZ1351" s="15"/>
      <c r="DA1351" s="15"/>
      <c r="DB1351" s="15"/>
      <c r="DC1351" s="15"/>
      <c r="DD1351" s="15"/>
      <c r="DE1351" s="15"/>
      <c r="DF1351" s="15"/>
      <c r="DG1351" s="15"/>
      <c r="DH1351" s="15"/>
      <c r="DI1351" s="15"/>
      <c r="DJ1351" s="15"/>
      <c r="DK1351" s="15"/>
      <c r="DL1351" s="15"/>
      <c r="DM1351" s="15"/>
      <c r="DN1351" s="15"/>
      <c r="DO1351" s="15"/>
      <c r="DP1351" s="15"/>
      <c r="DQ1351" s="15"/>
      <c r="DR1351" s="15"/>
      <c r="DS1351" s="15"/>
      <c r="DT1351" s="15"/>
      <c r="DU1351" s="15"/>
      <c r="DV1351" s="15"/>
      <c r="DW1351" s="15"/>
      <c r="DX1351" s="15"/>
      <c r="DY1351" s="15"/>
      <c r="DZ1351" s="15"/>
      <c r="EA1351" s="15"/>
      <c r="EB1351" s="15"/>
      <c r="EC1351" s="15"/>
      <c r="ED1351" s="15"/>
      <c r="EE1351" s="15"/>
      <c r="EF1351" s="15"/>
      <c r="EG1351" s="15"/>
      <c r="EH1351" s="15"/>
      <c r="EI1351" s="15"/>
      <c r="EJ1351" s="15"/>
      <c r="EK1351" s="15"/>
      <c r="EL1351" s="15"/>
      <c r="EM1351" s="15"/>
      <c r="EN1351" s="15"/>
      <c r="EO1351" s="15"/>
      <c r="EP1351" s="15"/>
      <c r="EQ1351" s="15"/>
      <c r="ER1351" s="15"/>
      <c r="ES1351" s="15"/>
      <c r="ET1351" s="15"/>
    </row>
    <row r="1352" spans="2:150" ht="26.25" customHeight="1" x14ac:dyDescent="0.2">
      <c r="B1352" s="15"/>
      <c r="C1352" s="15"/>
      <c r="F1352" s="15"/>
      <c r="G1352" s="15"/>
      <c r="H1352" s="15"/>
      <c r="AF1352" s="36"/>
      <c r="AG1352" s="36"/>
      <c r="AH1352" s="36"/>
      <c r="AI1352" s="36"/>
      <c r="AJ1352" s="36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5"/>
      <c r="CY1352" s="15"/>
      <c r="CZ1352" s="15"/>
      <c r="DA1352" s="15"/>
      <c r="DB1352" s="15"/>
      <c r="DC1352" s="15"/>
      <c r="DD1352" s="15"/>
      <c r="DE1352" s="15"/>
      <c r="DF1352" s="15"/>
      <c r="DG1352" s="15"/>
      <c r="DH1352" s="15"/>
      <c r="DI1352" s="15"/>
      <c r="DJ1352" s="15"/>
      <c r="DK1352" s="15"/>
      <c r="DL1352" s="15"/>
      <c r="DM1352" s="15"/>
      <c r="DN1352" s="15"/>
      <c r="DO1352" s="15"/>
      <c r="DP1352" s="15"/>
      <c r="DQ1352" s="15"/>
      <c r="DR1352" s="15"/>
      <c r="DS1352" s="15"/>
      <c r="DT1352" s="15"/>
      <c r="DU1352" s="15"/>
      <c r="DV1352" s="15"/>
      <c r="DW1352" s="15"/>
      <c r="DX1352" s="15"/>
      <c r="DY1352" s="15"/>
      <c r="DZ1352" s="15"/>
      <c r="EA1352" s="15"/>
      <c r="EB1352" s="15"/>
      <c r="EC1352" s="15"/>
      <c r="ED1352" s="15"/>
      <c r="EE1352" s="15"/>
      <c r="EF1352" s="15"/>
      <c r="EG1352" s="15"/>
      <c r="EH1352" s="15"/>
      <c r="EI1352" s="15"/>
      <c r="EJ1352" s="15"/>
      <c r="EK1352" s="15"/>
      <c r="EL1352" s="15"/>
      <c r="EM1352" s="15"/>
      <c r="EN1352" s="15"/>
      <c r="EO1352" s="15"/>
      <c r="EP1352" s="15"/>
      <c r="EQ1352" s="15"/>
      <c r="ER1352" s="15"/>
      <c r="ES1352" s="15"/>
      <c r="ET1352" s="15"/>
    </row>
    <row r="1353" spans="2:150" ht="26.25" customHeight="1" x14ac:dyDescent="0.2">
      <c r="B1353" s="15"/>
      <c r="C1353" s="15"/>
      <c r="F1353" s="15"/>
      <c r="G1353" s="15"/>
      <c r="H1353" s="15"/>
      <c r="AF1353" s="36"/>
      <c r="AG1353" s="36"/>
      <c r="AH1353" s="36"/>
      <c r="AI1353" s="36"/>
      <c r="AJ1353" s="36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5"/>
      <c r="CY1353" s="15"/>
      <c r="CZ1353" s="15"/>
      <c r="DA1353" s="15"/>
      <c r="DB1353" s="15"/>
      <c r="DC1353" s="15"/>
      <c r="DD1353" s="15"/>
      <c r="DE1353" s="15"/>
      <c r="DF1353" s="15"/>
      <c r="DG1353" s="15"/>
      <c r="DH1353" s="15"/>
      <c r="DI1353" s="15"/>
      <c r="DJ1353" s="15"/>
      <c r="DK1353" s="15"/>
      <c r="DL1353" s="15"/>
      <c r="DM1353" s="15"/>
      <c r="DN1353" s="15"/>
      <c r="DO1353" s="15"/>
      <c r="DP1353" s="15"/>
      <c r="DQ1353" s="15"/>
      <c r="DR1353" s="15"/>
      <c r="DS1353" s="15"/>
      <c r="DT1353" s="15"/>
      <c r="DU1353" s="15"/>
      <c r="DV1353" s="15"/>
      <c r="DW1353" s="15"/>
      <c r="DX1353" s="15"/>
      <c r="DY1353" s="15"/>
      <c r="DZ1353" s="15"/>
      <c r="EA1353" s="15"/>
      <c r="EB1353" s="15"/>
      <c r="EC1353" s="15"/>
      <c r="ED1353" s="15"/>
      <c r="EE1353" s="15"/>
      <c r="EF1353" s="15"/>
      <c r="EG1353" s="15"/>
      <c r="EH1353" s="15"/>
      <c r="EI1353" s="15"/>
      <c r="EJ1353" s="15"/>
      <c r="EK1353" s="15"/>
      <c r="EL1353" s="15"/>
      <c r="EM1353" s="15"/>
      <c r="EN1353" s="15"/>
      <c r="EO1353" s="15"/>
      <c r="EP1353" s="15"/>
      <c r="EQ1353" s="15"/>
      <c r="ER1353" s="15"/>
      <c r="ES1353" s="15"/>
      <c r="ET1353" s="15"/>
    </row>
    <row r="1354" spans="2:150" ht="26.25" customHeight="1" x14ac:dyDescent="0.2">
      <c r="B1354" s="15"/>
      <c r="C1354" s="15"/>
      <c r="F1354" s="15"/>
      <c r="G1354" s="15"/>
      <c r="H1354" s="15"/>
      <c r="AF1354" s="36"/>
      <c r="AG1354" s="36"/>
      <c r="AH1354" s="36"/>
      <c r="AI1354" s="36"/>
      <c r="AJ1354" s="36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5"/>
      <c r="DA1354" s="15"/>
      <c r="DB1354" s="15"/>
      <c r="DC1354" s="15"/>
      <c r="DD1354" s="15"/>
      <c r="DE1354" s="15"/>
      <c r="DF1354" s="15"/>
      <c r="DG1354" s="15"/>
      <c r="DH1354" s="15"/>
      <c r="DI1354" s="15"/>
      <c r="DJ1354" s="15"/>
      <c r="DK1354" s="15"/>
      <c r="DL1354" s="15"/>
      <c r="DM1354" s="15"/>
      <c r="DN1354" s="15"/>
      <c r="DO1354" s="15"/>
      <c r="DP1354" s="15"/>
      <c r="DQ1354" s="15"/>
      <c r="DR1354" s="15"/>
      <c r="DS1354" s="15"/>
      <c r="DT1354" s="15"/>
      <c r="DU1354" s="15"/>
      <c r="DV1354" s="15"/>
      <c r="DW1354" s="15"/>
      <c r="DX1354" s="15"/>
      <c r="DY1354" s="15"/>
      <c r="DZ1354" s="15"/>
      <c r="EA1354" s="15"/>
      <c r="EB1354" s="15"/>
      <c r="EC1354" s="15"/>
      <c r="ED1354" s="15"/>
      <c r="EE1354" s="15"/>
      <c r="EF1354" s="15"/>
      <c r="EG1354" s="15"/>
      <c r="EH1354" s="15"/>
      <c r="EI1354" s="15"/>
      <c r="EJ1354" s="15"/>
      <c r="EK1354" s="15"/>
      <c r="EL1354" s="15"/>
      <c r="EM1354" s="15"/>
      <c r="EN1354" s="15"/>
      <c r="EO1354" s="15"/>
      <c r="EP1354" s="15"/>
      <c r="EQ1354" s="15"/>
      <c r="ER1354" s="15"/>
      <c r="ES1354" s="15"/>
      <c r="ET1354" s="15"/>
    </row>
    <row r="1355" spans="2:150" ht="26.25" customHeight="1" x14ac:dyDescent="0.2">
      <c r="B1355" s="15"/>
      <c r="C1355" s="15"/>
      <c r="F1355" s="15"/>
      <c r="G1355" s="15"/>
      <c r="H1355" s="15"/>
      <c r="AF1355" s="36"/>
      <c r="AG1355" s="36"/>
      <c r="AH1355" s="36"/>
      <c r="AI1355" s="36"/>
      <c r="AJ1355" s="36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5"/>
      <c r="DA1355" s="15"/>
      <c r="DB1355" s="15"/>
      <c r="DC1355" s="15"/>
      <c r="DD1355" s="15"/>
      <c r="DE1355" s="15"/>
      <c r="DF1355" s="15"/>
      <c r="DG1355" s="15"/>
      <c r="DH1355" s="15"/>
      <c r="DI1355" s="15"/>
      <c r="DJ1355" s="15"/>
      <c r="DK1355" s="15"/>
      <c r="DL1355" s="15"/>
      <c r="DM1355" s="15"/>
      <c r="DN1355" s="15"/>
      <c r="DO1355" s="15"/>
      <c r="DP1355" s="15"/>
      <c r="DQ1355" s="15"/>
      <c r="DR1355" s="15"/>
      <c r="DS1355" s="15"/>
      <c r="DT1355" s="15"/>
      <c r="DU1355" s="15"/>
      <c r="DV1355" s="15"/>
      <c r="DW1355" s="15"/>
      <c r="DX1355" s="15"/>
      <c r="DY1355" s="15"/>
      <c r="DZ1355" s="15"/>
      <c r="EA1355" s="15"/>
      <c r="EB1355" s="15"/>
      <c r="EC1355" s="15"/>
      <c r="ED1355" s="15"/>
      <c r="EE1355" s="15"/>
      <c r="EF1355" s="15"/>
      <c r="EG1355" s="15"/>
      <c r="EH1355" s="15"/>
      <c r="EI1355" s="15"/>
      <c r="EJ1355" s="15"/>
      <c r="EK1355" s="15"/>
      <c r="EL1355" s="15"/>
      <c r="EM1355" s="15"/>
      <c r="EN1355" s="15"/>
      <c r="EO1355" s="15"/>
      <c r="EP1355" s="15"/>
      <c r="EQ1355" s="15"/>
      <c r="ER1355" s="15"/>
      <c r="ES1355" s="15"/>
      <c r="ET1355" s="15"/>
    </row>
    <row r="1356" spans="2:150" ht="26.25" customHeight="1" x14ac:dyDescent="0.2">
      <c r="B1356" s="15"/>
      <c r="C1356" s="15"/>
      <c r="F1356" s="15"/>
      <c r="G1356" s="15"/>
      <c r="H1356" s="15"/>
      <c r="AF1356" s="36"/>
      <c r="AG1356" s="36"/>
      <c r="AH1356" s="36"/>
      <c r="AI1356" s="36"/>
      <c r="AJ1356" s="36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5"/>
      <c r="CY1356" s="15"/>
      <c r="CZ1356" s="15"/>
      <c r="DA1356" s="15"/>
      <c r="DB1356" s="15"/>
      <c r="DC1356" s="15"/>
      <c r="DD1356" s="15"/>
      <c r="DE1356" s="15"/>
      <c r="DF1356" s="15"/>
      <c r="DG1356" s="15"/>
      <c r="DH1356" s="15"/>
      <c r="DI1356" s="15"/>
      <c r="DJ1356" s="15"/>
      <c r="DK1356" s="15"/>
      <c r="DL1356" s="15"/>
      <c r="DM1356" s="15"/>
      <c r="DN1356" s="15"/>
      <c r="DO1356" s="15"/>
      <c r="DP1356" s="15"/>
      <c r="DQ1356" s="15"/>
      <c r="DR1356" s="15"/>
      <c r="DS1356" s="15"/>
      <c r="DT1356" s="15"/>
      <c r="DU1356" s="15"/>
      <c r="DV1356" s="15"/>
      <c r="DW1356" s="15"/>
      <c r="DX1356" s="15"/>
      <c r="DY1356" s="15"/>
      <c r="DZ1356" s="15"/>
      <c r="EA1356" s="15"/>
      <c r="EB1356" s="15"/>
      <c r="EC1356" s="15"/>
      <c r="ED1356" s="15"/>
      <c r="EE1356" s="15"/>
      <c r="EF1356" s="15"/>
      <c r="EG1356" s="15"/>
      <c r="EH1356" s="15"/>
      <c r="EI1356" s="15"/>
      <c r="EJ1356" s="15"/>
      <c r="EK1356" s="15"/>
      <c r="EL1356" s="15"/>
      <c r="EM1356" s="15"/>
      <c r="EN1356" s="15"/>
      <c r="EO1356" s="15"/>
      <c r="EP1356" s="15"/>
      <c r="EQ1356" s="15"/>
      <c r="ER1356" s="15"/>
      <c r="ES1356" s="15"/>
      <c r="ET1356" s="15"/>
    </row>
    <row r="1357" spans="2:150" ht="26.25" customHeight="1" x14ac:dyDescent="0.2">
      <c r="B1357" s="15"/>
      <c r="C1357" s="15"/>
      <c r="F1357" s="15"/>
      <c r="G1357" s="15"/>
      <c r="H1357" s="15"/>
      <c r="AF1357" s="36"/>
      <c r="AG1357" s="36"/>
      <c r="AH1357" s="36"/>
      <c r="AI1357" s="36"/>
      <c r="AJ1357" s="36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5"/>
      <c r="CY1357" s="15"/>
      <c r="CZ1357" s="15"/>
      <c r="DA1357" s="15"/>
      <c r="DB1357" s="15"/>
      <c r="DC1357" s="15"/>
      <c r="DD1357" s="15"/>
      <c r="DE1357" s="15"/>
      <c r="DF1357" s="15"/>
      <c r="DG1357" s="15"/>
      <c r="DH1357" s="15"/>
      <c r="DI1357" s="15"/>
      <c r="DJ1357" s="15"/>
      <c r="DK1357" s="15"/>
      <c r="DL1357" s="15"/>
      <c r="DM1357" s="15"/>
      <c r="DN1357" s="15"/>
      <c r="DO1357" s="15"/>
      <c r="DP1357" s="15"/>
      <c r="DQ1357" s="15"/>
      <c r="DR1357" s="15"/>
      <c r="DS1357" s="15"/>
      <c r="DT1357" s="15"/>
      <c r="DU1357" s="15"/>
      <c r="DV1357" s="15"/>
      <c r="DW1357" s="15"/>
      <c r="DX1357" s="15"/>
      <c r="DY1357" s="15"/>
      <c r="DZ1357" s="15"/>
      <c r="EA1357" s="15"/>
      <c r="EB1357" s="15"/>
      <c r="EC1357" s="15"/>
      <c r="ED1357" s="15"/>
      <c r="EE1357" s="15"/>
      <c r="EF1357" s="15"/>
      <c r="EG1357" s="15"/>
      <c r="EH1357" s="15"/>
      <c r="EI1357" s="15"/>
      <c r="EJ1357" s="15"/>
      <c r="EK1357" s="15"/>
      <c r="EL1357" s="15"/>
      <c r="EM1357" s="15"/>
      <c r="EN1357" s="15"/>
      <c r="EO1357" s="15"/>
      <c r="EP1357" s="15"/>
      <c r="EQ1357" s="15"/>
      <c r="ER1357" s="15"/>
      <c r="ES1357" s="15"/>
      <c r="ET1357" s="15"/>
    </row>
    <row r="1358" spans="2:150" ht="26.25" customHeight="1" x14ac:dyDescent="0.2">
      <c r="B1358" s="15"/>
      <c r="C1358" s="15"/>
      <c r="F1358" s="15"/>
      <c r="G1358" s="15"/>
      <c r="H1358" s="15"/>
      <c r="AF1358" s="36"/>
      <c r="AG1358" s="36"/>
      <c r="AH1358" s="36"/>
      <c r="AI1358" s="36"/>
      <c r="AJ1358" s="36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5"/>
      <c r="CY1358" s="15"/>
      <c r="CZ1358" s="15"/>
      <c r="DA1358" s="15"/>
      <c r="DB1358" s="15"/>
      <c r="DC1358" s="15"/>
      <c r="DD1358" s="15"/>
      <c r="DE1358" s="15"/>
      <c r="DF1358" s="15"/>
      <c r="DG1358" s="15"/>
      <c r="DH1358" s="15"/>
      <c r="DI1358" s="15"/>
      <c r="DJ1358" s="15"/>
      <c r="DK1358" s="15"/>
      <c r="DL1358" s="15"/>
      <c r="DM1358" s="15"/>
      <c r="DN1358" s="15"/>
      <c r="DO1358" s="15"/>
      <c r="DP1358" s="15"/>
      <c r="DQ1358" s="15"/>
      <c r="DR1358" s="15"/>
      <c r="DS1358" s="15"/>
      <c r="DT1358" s="15"/>
      <c r="DU1358" s="15"/>
      <c r="DV1358" s="15"/>
      <c r="DW1358" s="15"/>
      <c r="DX1358" s="15"/>
      <c r="DY1358" s="15"/>
      <c r="DZ1358" s="15"/>
      <c r="EA1358" s="15"/>
      <c r="EB1358" s="15"/>
      <c r="EC1358" s="15"/>
      <c r="ED1358" s="15"/>
      <c r="EE1358" s="15"/>
      <c r="EF1358" s="15"/>
      <c r="EG1358" s="15"/>
      <c r="EH1358" s="15"/>
      <c r="EI1358" s="15"/>
      <c r="EJ1358" s="15"/>
      <c r="EK1358" s="15"/>
      <c r="EL1358" s="15"/>
      <c r="EM1358" s="15"/>
      <c r="EN1358" s="15"/>
      <c r="EO1358" s="15"/>
      <c r="EP1358" s="15"/>
      <c r="EQ1358" s="15"/>
      <c r="ER1358" s="15"/>
      <c r="ES1358" s="15"/>
      <c r="ET1358" s="15"/>
    </row>
    <row r="1359" spans="2:150" ht="26.25" customHeight="1" x14ac:dyDescent="0.2">
      <c r="B1359" s="15"/>
      <c r="C1359" s="15"/>
      <c r="F1359" s="15"/>
      <c r="G1359" s="15"/>
      <c r="H1359" s="15"/>
      <c r="AF1359" s="36"/>
      <c r="AG1359" s="36"/>
      <c r="AH1359" s="36"/>
      <c r="AI1359" s="36"/>
      <c r="AJ1359" s="36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5"/>
      <c r="CY1359" s="15"/>
      <c r="CZ1359" s="15"/>
      <c r="DA1359" s="15"/>
      <c r="DB1359" s="15"/>
      <c r="DC1359" s="15"/>
      <c r="DD1359" s="15"/>
      <c r="DE1359" s="15"/>
      <c r="DF1359" s="15"/>
      <c r="DG1359" s="15"/>
      <c r="DH1359" s="15"/>
      <c r="DI1359" s="15"/>
      <c r="DJ1359" s="15"/>
      <c r="DK1359" s="15"/>
      <c r="DL1359" s="15"/>
      <c r="DM1359" s="15"/>
      <c r="DN1359" s="15"/>
      <c r="DO1359" s="15"/>
      <c r="DP1359" s="15"/>
      <c r="DQ1359" s="15"/>
      <c r="DR1359" s="15"/>
      <c r="DS1359" s="15"/>
      <c r="DT1359" s="15"/>
      <c r="DU1359" s="15"/>
      <c r="DV1359" s="15"/>
      <c r="DW1359" s="15"/>
      <c r="DX1359" s="15"/>
      <c r="DY1359" s="15"/>
      <c r="DZ1359" s="15"/>
      <c r="EA1359" s="15"/>
      <c r="EB1359" s="15"/>
      <c r="EC1359" s="15"/>
      <c r="ED1359" s="15"/>
      <c r="EE1359" s="15"/>
      <c r="EF1359" s="15"/>
      <c r="EG1359" s="15"/>
      <c r="EH1359" s="15"/>
      <c r="EI1359" s="15"/>
      <c r="EJ1359" s="15"/>
      <c r="EK1359" s="15"/>
      <c r="EL1359" s="15"/>
      <c r="EM1359" s="15"/>
      <c r="EN1359" s="15"/>
      <c r="EO1359" s="15"/>
      <c r="EP1359" s="15"/>
      <c r="EQ1359" s="15"/>
      <c r="ER1359" s="15"/>
      <c r="ES1359" s="15"/>
      <c r="ET1359" s="15"/>
    </row>
    <row r="1360" spans="2:150" ht="26.25" customHeight="1" x14ac:dyDescent="0.2">
      <c r="B1360" s="15"/>
      <c r="C1360" s="15"/>
      <c r="F1360" s="15"/>
      <c r="G1360" s="15"/>
      <c r="H1360" s="15"/>
      <c r="AF1360" s="36"/>
      <c r="AG1360" s="36"/>
      <c r="AH1360" s="36"/>
      <c r="AI1360" s="36"/>
      <c r="AJ1360" s="36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5"/>
      <c r="CY1360" s="15"/>
      <c r="CZ1360" s="15"/>
      <c r="DA1360" s="15"/>
      <c r="DB1360" s="15"/>
      <c r="DC1360" s="15"/>
      <c r="DD1360" s="15"/>
      <c r="DE1360" s="15"/>
      <c r="DF1360" s="15"/>
      <c r="DG1360" s="15"/>
      <c r="DH1360" s="15"/>
      <c r="DI1360" s="15"/>
      <c r="DJ1360" s="15"/>
      <c r="DK1360" s="15"/>
      <c r="DL1360" s="15"/>
      <c r="DM1360" s="15"/>
      <c r="DN1360" s="15"/>
      <c r="DO1360" s="15"/>
      <c r="DP1360" s="15"/>
      <c r="DQ1360" s="15"/>
      <c r="DR1360" s="15"/>
      <c r="DS1360" s="15"/>
      <c r="DT1360" s="15"/>
      <c r="DU1360" s="15"/>
      <c r="DV1360" s="15"/>
      <c r="DW1360" s="15"/>
      <c r="DX1360" s="15"/>
      <c r="DY1360" s="15"/>
      <c r="DZ1360" s="15"/>
      <c r="EA1360" s="15"/>
      <c r="EB1360" s="15"/>
      <c r="EC1360" s="15"/>
      <c r="ED1360" s="15"/>
      <c r="EE1360" s="15"/>
      <c r="EF1360" s="15"/>
      <c r="EG1360" s="15"/>
      <c r="EH1360" s="15"/>
      <c r="EI1360" s="15"/>
      <c r="EJ1360" s="15"/>
      <c r="EK1360" s="15"/>
      <c r="EL1360" s="15"/>
      <c r="EM1360" s="15"/>
      <c r="EN1360" s="15"/>
      <c r="EO1360" s="15"/>
      <c r="EP1360" s="15"/>
      <c r="EQ1360" s="15"/>
      <c r="ER1360" s="15"/>
      <c r="ES1360" s="15"/>
      <c r="ET1360" s="15"/>
    </row>
    <row r="1361" spans="2:150" ht="26.25" customHeight="1" x14ac:dyDescent="0.2">
      <c r="B1361" s="15"/>
      <c r="C1361" s="15"/>
      <c r="F1361" s="15"/>
      <c r="G1361" s="15"/>
      <c r="H1361" s="15"/>
      <c r="AF1361" s="36"/>
      <c r="AG1361" s="36"/>
      <c r="AH1361" s="36"/>
      <c r="AI1361" s="36"/>
      <c r="AJ1361" s="36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5"/>
      <c r="CY1361" s="15"/>
      <c r="CZ1361" s="15"/>
      <c r="DA1361" s="15"/>
      <c r="DB1361" s="15"/>
      <c r="DC1361" s="15"/>
      <c r="DD1361" s="15"/>
      <c r="DE1361" s="15"/>
      <c r="DF1361" s="15"/>
      <c r="DG1361" s="15"/>
      <c r="DH1361" s="15"/>
      <c r="DI1361" s="15"/>
      <c r="DJ1361" s="15"/>
      <c r="DK1361" s="15"/>
      <c r="DL1361" s="15"/>
      <c r="DM1361" s="15"/>
      <c r="DN1361" s="15"/>
      <c r="DO1361" s="15"/>
      <c r="DP1361" s="15"/>
      <c r="DQ1361" s="15"/>
      <c r="DR1361" s="15"/>
      <c r="DS1361" s="15"/>
      <c r="DT1361" s="15"/>
      <c r="DU1361" s="15"/>
      <c r="DV1361" s="15"/>
      <c r="DW1361" s="15"/>
      <c r="DX1361" s="15"/>
      <c r="DY1361" s="15"/>
      <c r="DZ1361" s="15"/>
      <c r="EA1361" s="15"/>
      <c r="EB1361" s="15"/>
      <c r="EC1361" s="15"/>
      <c r="ED1361" s="15"/>
      <c r="EE1361" s="15"/>
      <c r="EF1361" s="15"/>
      <c r="EG1361" s="15"/>
      <c r="EH1361" s="15"/>
      <c r="EI1361" s="15"/>
      <c r="EJ1361" s="15"/>
      <c r="EK1361" s="15"/>
      <c r="EL1361" s="15"/>
      <c r="EM1361" s="15"/>
      <c r="EN1361" s="15"/>
      <c r="EO1361" s="15"/>
      <c r="EP1361" s="15"/>
      <c r="EQ1361" s="15"/>
      <c r="ER1361" s="15"/>
      <c r="ES1361" s="15"/>
      <c r="ET1361" s="15"/>
    </row>
    <row r="1362" spans="2:150" ht="26.25" customHeight="1" x14ac:dyDescent="0.2">
      <c r="B1362" s="15"/>
      <c r="C1362" s="15"/>
      <c r="F1362" s="15"/>
      <c r="G1362" s="15"/>
      <c r="H1362" s="15"/>
      <c r="AF1362" s="36"/>
      <c r="AG1362" s="36"/>
      <c r="AH1362" s="36"/>
      <c r="AI1362" s="36"/>
      <c r="AJ1362" s="36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5"/>
      <c r="CY1362" s="15"/>
      <c r="CZ1362" s="15"/>
      <c r="DA1362" s="15"/>
      <c r="DB1362" s="15"/>
      <c r="DC1362" s="15"/>
      <c r="DD1362" s="15"/>
      <c r="DE1362" s="15"/>
      <c r="DF1362" s="15"/>
      <c r="DG1362" s="15"/>
      <c r="DH1362" s="15"/>
      <c r="DI1362" s="15"/>
      <c r="DJ1362" s="15"/>
      <c r="DK1362" s="15"/>
      <c r="DL1362" s="15"/>
      <c r="DM1362" s="15"/>
      <c r="DN1362" s="15"/>
      <c r="DO1362" s="15"/>
      <c r="DP1362" s="15"/>
      <c r="DQ1362" s="15"/>
      <c r="DR1362" s="15"/>
      <c r="DS1362" s="15"/>
      <c r="DT1362" s="15"/>
      <c r="DU1362" s="15"/>
      <c r="DV1362" s="15"/>
      <c r="DW1362" s="15"/>
      <c r="DX1362" s="15"/>
      <c r="DY1362" s="15"/>
      <c r="DZ1362" s="15"/>
      <c r="EA1362" s="15"/>
      <c r="EB1362" s="15"/>
      <c r="EC1362" s="15"/>
      <c r="ED1362" s="15"/>
      <c r="EE1362" s="15"/>
      <c r="EF1362" s="15"/>
      <c r="EG1362" s="15"/>
      <c r="EH1362" s="15"/>
      <c r="EI1362" s="15"/>
      <c r="EJ1362" s="15"/>
      <c r="EK1362" s="15"/>
      <c r="EL1362" s="15"/>
      <c r="EM1362" s="15"/>
      <c r="EN1362" s="15"/>
      <c r="EO1362" s="15"/>
      <c r="EP1362" s="15"/>
      <c r="EQ1362" s="15"/>
      <c r="ER1362" s="15"/>
      <c r="ES1362" s="15"/>
      <c r="ET1362" s="15"/>
    </row>
    <row r="1363" spans="2:150" ht="26.25" customHeight="1" x14ac:dyDescent="0.2">
      <c r="B1363" s="15"/>
      <c r="C1363" s="15"/>
      <c r="F1363" s="15"/>
      <c r="G1363" s="15"/>
      <c r="H1363" s="15"/>
      <c r="AF1363" s="36"/>
      <c r="AG1363" s="36"/>
      <c r="AH1363" s="36"/>
      <c r="AI1363" s="36"/>
      <c r="AJ1363" s="36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5"/>
      <c r="CY1363" s="15"/>
      <c r="CZ1363" s="15"/>
      <c r="DA1363" s="15"/>
      <c r="DB1363" s="15"/>
      <c r="DC1363" s="15"/>
      <c r="DD1363" s="15"/>
      <c r="DE1363" s="15"/>
      <c r="DF1363" s="15"/>
      <c r="DG1363" s="15"/>
      <c r="DH1363" s="15"/>
      <c r="DI1363" s="15"/>
      <c r="DJ1363" s="15"/>
      <c r="DK1363" s="15"/>
      <c r="DL1363" s="15"/>
      <c r="DM1363" s="15"/>
      <c r="DN1363" s="15"/>
      <c r="DO1363" s="15"/>
      <c r="DP1363" s="15"/>
      <c r="DQ1363" s="15"/>
      <c r="DR1363" s="15"/>
      <c r="DS1363" s="15"/>
      <c r="DT1363" s="15"/>
      <c r="DU1363" s="15"/>
      <c r="DV1363" s="15"/>
      <c r="DW1363" s="15"/>
      <c r="DX1363" s="15"/>
      <c r="DY1363" s="15"/>
      <c r="DZ1363" s="15"/>
      <c r="EA1363" s="15"/>
      <c r="EB1363" s="15"/>
      <c r="EC1363" s="15"/>
      <c r="ED1363" s="15"/>
      <c r="EE1363" s="15"/>
      <c r="EF1363" s="15"/>
      <c r="EG1363" s="15"/>
      <c r="EH1363" s="15"/>
      <c r="EI1363" s="15"/>
      <c r="EJ1363" s="15"/>
      <c r="EK1363" s="15"/>
      <c r="EL1363" s="15"/>
      <c r="EM1363" s="15"/>
      <c r="EN1363" s="15"/>
      <c r="EO1363" s="15"/>
      <c r="EP1363" s="15"/>
      <c r="EQ1363" s="15"/>
      <c r="ER1363" s="15"/>
      <c r="ES1363" s="15"/>
      <c r="ET1363" s="15"/>
    </row>
    <row r="1364" spans="2:150" ht="26.25" customHeight="1" x14ac:dyDescent="0.2">
      <c r="B1364" s="15"/>
      <c r="C1364" s="15"/>
      <c r="F1364" s="15"/>
      <c r="G1364" s="15"/>
      <c r="H1364" s="15"/>
      <c r="AF1364" s="36"/>
      <c r="AG1364" s="36"/>
      <c r="AH1364" s="36"/>
      <c r="AI1364" s="36"/>
      <c r="AJ1364" s="36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5"/>
      <c r="CY1364" s="15"/>
      <c r="CZ1364" s="15"/>
      <c r="DA1364" s="15"/>
      <c r="DB1364" s="15"/>
      <c r="DC1364" s="15"/>
      <c r="DD1364" s="15"/>
      <c r="DE1364" s="15"/>
      <c r="DF1364" s="15"/>
      <c r="DG1364" s="15"/>
      <c r="DH1364" s="15"/>
      <c r="DI1364" s="15"/>
      <c r="DJ1364" s="15"/>
      <c r="DK1364" s="15"/>
      <c r="DL1364" s="15"/>
      <c r="DM1364" s="15"/>
      <c r="DN1364" s="15"/>
      <c r="DO1364" s="15"/>
      <c r="DP1364" s="15"/>
      <c r="DQ1364" s="15"/>
      <c r="DR1364" s="15"/>
      <c r="DS1364" s="15"/>
      <c r="DT1364" s="15"/>
      <c r="DU1364" s="15"/>
      <c r="DV1364" s="15"/>
      <c r="DW1364" s="15"/>
      <c r="DX1364" s="15"/>
      <c r="DY1364" s="15"/>
      <c r="DZ1364" s="15"/>
      <c r="EA1364" s="15"/>
      <c r="EB1364" s="15"/>
      <c r="EC1364" s="15"/>
      <c r="ED1364" s="15"/>
      <c r="EE1364" s="15"/>
      <c r="EF1364" s="15"/>
      <c r="EG1364" s="15"/>
      <c r="EH1364" s="15"/>
      <c r="EI1364" s="15"/>
      <c r="EJ1364" s="15"/>
      <c r="EK1364" s="15"/>
      <c r="EL1364" s="15"/>
      <c r="EM1364" s="15"/>
      <c r="EN1364" s="15"/>
      <c r="EO1364" s="15"/>
      <c r="EP1364" s="15"/>
      <c r="EQ1364" s="15"/>
      <c r="ER1364" s="15"/>
      <c r="ES1364" s="15"/>
      <c r="ET1364" s="15"/>
    </row>
    <row r="1365" spans="2:150" ht="26.25" customHeight="1" x14ac:dyDescent="0.2">
      <c r="B1365" s="15"/>
      <c r="C1365" s="15"/>
      <c r="F1365" s="15"/>
      <c r="G1365" s="15"/>
      <c r="H1365" s="15"/>
      <c r="AF1365" s="36"/>
      <c r="AG1365" s="36"/>
      <c r="AH1365" s="36"/>
      <c r="AI1365" s="36"/>
      <c r="AJ1365" s="36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5"/>
      <c r="CY1365" s="15"/>
      <c r="CZ1365" s="15"/>
      <c r="DA1365" s="15"/>
      <c r="DB1365" s="15"/>
      <c r="DC1365" s="15"/>
      <c r="DD1365" s="15"/>
      <c r="DE1365" s="15"/>
      <c r="DF1365" s="15"/>
      <c r="DG1365" s="15"/>
      <c r="DH1365" s="15"/>
      <c r="DI1365" s="15"/>
      <c r="DJ1365" s="15"/>
      <c r="DK1365" s="15"/>
      <c r="DL1365" s="15"/>
      <c r="DM1365" s="15"/>
      <c r="DN1365" s="15"/>
      <c r="DO1365" s="15"/>
      <c r="DP1365" s="15"/>
      <c r="DQ1365" s="15"/>
      <c r="DR1365" s="15"/>
      <c r="DS1365" s="15"/>
      <c r="DT1365" s="15"/>
      <c r="DU1365" s="15"/>
      <c r="DV1365" s="15"/>
      <c r="DW1365" s="15"/>
      <c r="DX1365" s="15"/>
      <c r="DY1365" s="15"/>
      <c r="DZ1365" s="15"/>
      <c r="EA1365" s="15"/>
      <c r="EB1365" s="15"/>
      <c r="EC1365" s="15"/>
      <c r="ED1365" s="15"/>
      <c r="EE1365" s="15"/>
      <c r="EF1365" s="15"/>
      <c r="EG1365" s="15"/>
      <c r="EH1365" s="15"/>
      <c r="EI1365" s="15"/>
      <c r="EJ1365" s="15"/>
      <c r="EK1365" s="15"/>
      <c r="EL1365" s="15"/>
      <c r="EM1365" s="15"/>
      <c r="EN1365" s="15"/>
      <c r="EO1365" s="15"/>
      <c r="EP1365" s="15"/>
      <c r="EQ1365" s="15"/>
      <c r="ER1365" s="15"/>
      <c r="ES1365" s="15"/>
      <c r="ET1365" s="15"/>
    </row>
    <row r="1366" spans="2:150" ht="26.25" customHeight="1" x14ac:dyDescent="0.2">
      <c r="B1366" s="15"/>
      <c r="C1366" s="15"/>
      <c r="F1366" s="15"/>
      <c r="G1366" s="15"/>
      <c r="H1366" s="15"/>
      <c r="AF1366" s="36"/>
      <c r="AG1366" s="36"/>
      <c r="AH1366" s="36"/>
      <c r="AI1366" s="36"/>
      <c r="AJ1366" s="36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5"/>
      <c r="CY1366" s="15"/>
      <c r="CZ1366" s="15"/>
      <c r="DA1366" s="15"/>
      <c r="DB1366" s="15"/>
      <c r="DC1366" s="15"/>
      <c r="DD1366" s="15"/>
      <c r="DE1366" s="15"/>
      <c r="DF1366" s="15"/>
      <c r="DG1366" s="15"/>
      <c r="DH1366" s="15"/>
      <c r="DI1366" s="15"/>
      <c r="DJ1366" s="15"/>
      <c r="DK1366" s="15"/>
      <c r="DL1366" s="15"/>
      <c r="DM1366" s="15"/>
      <c r="DN1366" s="15"/>
      <c r="DO1366" s="15"/>
      <c r="DP1366" s="15"/>
      <c r="DQ1366" s="15"/>
      <c r="DR1366" s="15"/>
      <c r="DS1366" s="15"/>
      <c r="DT1366" s="15"/>
      <c r="DU1366" s="15"/>
      <c r="DV1366" s="15"/>
      <c r="DW1366" s="15"/>
      <c r="DX1366" s="15"/>
      <c r="DY1366" s="15"/>
      <c r="DZ1366" s="15"/>
      <c r="EA1366" s="15"/>
      <c r="EB1366" s="15"/>
      <c r="EC1366" s="15"/>
      <c r="ED1366" s="15"/>
      <c r="EE1366" s="15"/>
      <c r="EF1366" s="15"/>
      <c r="EG1366" s="15"/>
      <c r="EH1366" s="15"/>
      <c r="EI1366" s="15"/>
      <c r="EJ1366" s="15"/>
      <c r="EK1366" s="15"/>
      <c r="EL1366" s="15"/>
      <c r="EM1366" s="15"/>
      <c r="EN1366" s="15"/>
      <c r="EO1366" s="15"/>
      <c r="EP1366" s="15"/>
      <c r="EQ1366" s="15"/>
      <c r="ER1366" s="15"/>
      <c r="ES1366" s="15"/>
      <c r="ET1366" s="15"/>
    </row>
    <row r="1367" spans="2:150" ht="26.25" customHeight="1" x14ac:dyDescent="0.2">
      <c r="B1367" s="15"/>
      <c r="C1367" s="15"/>
      <c r="F1367" s="15"/>
      <c r="G1367" s="15"/>
      <c r="H1367" s="15"/>
      <c r="AF1367" s="36"/>
      <c r="AG1367" s="36"/>
      <c r="AH1367" s="36"/>
      <c r="AI1367" s="36"/>
      <c r="AJ1367" s="36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5"/>
      <c r="CY1367" s="15"/>
      <c r="CZ1367" s="15"/>
      <c r="DA1367" s="15"/>
      <c r="DB1367" s="15"/>
      <c r="DC1367" s="15"/>
      <c r="DD1367" s="15"/>
      <c r="DE1367" s="15"/>
      <c r="DF1367" s="15"/>
      <c r="DG1367" s="15"/>
      <c r="DH1367" s="15"/>
      <c r="DI1367" s="15"/>
      <c r="DJ1367" s="15"/>
      <c r="DK1367" s="15"/>
      <c r="DL1367" s="15"/>
      <c r="DM1367" s="15"/>
      <c r="DN1367" s="15"/>
      <c r="DO1367" s="15"/>
      <c r="DP1367" s="15"/>
      <c r="DQ1367" s="15"/>
      <c r="DR1367" s="15"/>
      <c r="DS1367" s="15"/>
      <c r="DT1367" s="15"/>
      <c r="DU1367" s="15"/>
      <c r="DV1367" s="15"/>
      <c r="DW1367" s="15"/>
      <c r="DX1367" s="15"/>
      <c r="DY1367" s="15"/>
      <c r="DZ1367" s="15"/>
      <c r="EA1367" s="15"/>
      <c r="EB1367" s="15"/>
      <c r="EC1367" s="15"/>
      <c r="ED1367" s="15"/>
      <c r="EE1367" s="15"/>
      <c r="EF1367" s="15"/>
      <c r="EG1367" s="15"/>
      <c r="EH1367" s="15"/>
      <c r="EI1367" s="15"/>
      <c r="EJ1367" s="15"/>
      <c r="EK1367" s="15"/>
      <c r="EL1367" s="15"/>
      <c r="EM1367" s="15"/>
      <c r="EN1367" s="15"/>
      <c r="EO1367" s="15"/>
      <c r="EP1367" s="15"/>
      <c r="EQ1367" s="15"/>
      <c r="ER1367" s="15"/>
      <c r="ES1367" s="15"/>
      <c r="ET1367" s="15"/>
    </row>
    <row r="1368" spans="2:150" ht="26.25" customHeight="1" x14ac:dyDescent="0.2">
      <c r="B1368" s="15"/>
      <c r="C1368" s="15"/>
      <c r="F1368" s="15"/>
      <c r="G1368" s="15"/>
      <c r="H1368" s="15"/>
      <c r="AF1368" s="36"/>
      <c r="AG1368" s="36"/>
      <c r="AH1368" s="36"/>
      <c r="AI1368" s="36"/>
      <c r="AJ1368" s="36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5"/>
      <c r="CY1368" s="15"/>
      <c r="CZ1368" s="15"/>
      <c r="DA1368" s="15"/>
      <c r="DB1368" s="15"/>
      <c r="DC1368" s="15"/>
      <c r="DD1368" s="15"/>
      <c r="DE1368" s="15"/>
      <c r="DF1368" s="15"/>
      <c r="DG1368" s="15"/>
      <c r="DH1368" s="15"/>
      <c r="DI1368" s="15"/>
      <c r="DJ1368" s="15"/>
      <c r="DK1368" s="15"/>
      <c r="DL1368" s="15"/>
      <c r="DM1368" s="15"/>
      <c r="DN1368" s="15"/>
      <c r="DO1368" s="15"/>
      <c r="DP1368" s="15"/>
      <c r="DQ1368" s="15"/>
      <c r="DR1368" s="15"/>
      <c r="DS1368" s="15"/>
      <c r="DT1368" s="15"/>
      <c r="DU1368" s="15"/>
      <c r="DV1368" s="15"/>
      <c r="DW1368" s="15"/>
      <c r="DX1368" s="15"/>
      <c r="DY1368" s="15"/>
      <c r="DZ1368" s="15"/>
      <c r="EA1368" s="15"/>
      <c r="EB1368" s="15"/>
      <c r="EC1368" s="15"/>
      <c r="ED1368" s="15"/>
      <c r="EE1368" s="15"/>
      <c r="EF1368" s="15"/>
      <c r="EG1368" s="15"/>
      <c r="EH1368" s="15"/>
      <c r="EI1368" s="15"/>
      <c r="EJ1368" s="15"/>
      <c r="EK1368" s="15"/>
      <c r="EL1368" s="15"/>
      <c r="EM1368" s="15"/>
      <c r="EN1368" s="15"/>
      <c r="EO1368" s="15"/>
      <c r="EP1368" s="15"/>
      <c r="EQ1368" s="15"/>
      <c r="ER1368" s="15"/>
      <c r="ES1368" s="15"/>
      <c r="ET1368" s="15"/>
    </row>
    <row r="1369" spans="2:150" ht="26.25" customHeight="1" x14ac:dyDescent="0.2">
      <c r="B1369" s="15"/>
      <c r="C1369" s="15"/>
      <c r="F1369" s="15"/>
      <c r="G1369" s="15"/>
      <c r="H1369" s="15"/>
      <c r="AF1369" s="36"/>
      <c r="AG1369" s="36"/>
      <c r="AH1369" s="36"/>
      <c r="AI1369" s="36"/>
      <c r="AJ1369" s="36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5"/>
      <c r="CY1369" s="15"/>
      <c r="CZ1369" s="15"/>
      <c r="DA1369" s="15"/>
      <c r="DB1369" s="15"/>
      <c r="DC1369" s="15"/>
      <c r="DD1369" s="15"/>
      <c r="DE1369" s="15"/>
      <c r="DF1369" s="15"/>
      <c r="DG1369" s="15"/>
      <c r="DH1369" s="15"/>
      <c r="DI1369" s="15"/>
      <c r="DJ1369" s="15"/>
      <c r="DK1369" s="15"/>
      <c r="DL1369" s="15"/>
      <c r="DM1369" s="15"/>
      <c r="DN1369" s="15"/>
      <c r="DO1369" s="15"/>
      <c r="DP1369" s="15"/>
      <c r="DQ1369" s="15"/>
      <c r="DR1369" s="15"/>
      <c r="DS1369" s="15"/>
      <c r="DT1369" s="15"/>
      <c r="DU1369" s="15"/>
      <c r="DV1369" s="15"/>
      <c r="DW1369" s="15"/>
      <c r="DX1369" s="15"/>
      <c r="DY1369" s="15"/>
      <c r="DZ1369" s="15"/>
      <c r="EA1369" s="15"/>
      <c r="EB1369" s="15"/>
      <c r="EC1369" s="15"/>
      <c r="ED1369" s="15"/>
      <c r="EE1369" s="15"/>
      <c r="EF1369" s="15"/>
      <c r="EG1369" s="15"/>
      <c r="EH1369" s="15"/>
      <c r="EI1369" s="15"/>
      <c r="EJ1369" s="15"/>
      <c r="EK1369" s="15"/>
      <c r="EL1369" s="15"/>
      <c r="EM1369" s="15"/>
      <c r="EN1369" s="15"/>
      <c r="EO1369" s="15"/>
      <c r="EP1369" s="15"/>
      <c r="EQ1369" s="15"/>
      <c r="ER1369" s="15"/>
      <c r="ES1369" s="15"/>
      <c r="ET1369" s="15"/>
    </row>
    <row r="1370" spans="2:150" ht="26.25" customHeight="1" x14ac:dyDescent="0.2">
      <c r="B1370" s="15"/>
      <c r="C1370" s="15"/>
      <c r="F1370" s="15"/>
      <c r="G1370" s="15"/>
      <c r="H1370" s="15"/>
      <c r="AF1370" s="36"/>
      <c r="AG1370" s="36"/>
      <c r="AH1370" s="36"/>
      <c r="AI1370" s="36"/>
      <c r="AJ1370" s="36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  <c r="CZ1370" s="15"/>
      <c r="DA1370" s="15"/>
      <c r="DB1370" s="15"/>
      <c r="DC1370" s="15"/>
      <c r="DD1370" s="15"/>
      <c r="DE1370" s="15"/>
      <c r="DF1370" s="15"/>
      <c r="DG1370" s="15"/>
      <c r="DH1370" s="15"/>
      <c r="DI1370" s="15"/>
      <c r="DJ1370" s="15"/>
      <c r="DK1370" s="15"/>
      <c r="DL1370" s="15"/>
      <c r="DM1370" s="15"/>
      <c r="DN1370" s="15"/>
      <c r="DO1370" s="15"/>
      <c r="DP1370" s="15"/>
      <c r="DQ1370" s="15"/>
      <c r="DR1370" s="15"/>
      <c r="DS1370" s="15"/>
      <c r="DT1370" s="15"/>
      <c r="DU1370" s="15"/>
      <c r="DV1370" s="15"/>
      <c r="DW1370" s="15"/>
      <c r="DX1370" s="15"/>
      <c r="DY1370" s="15"/>
      <c r="DZ1370" s="15"/>
      <c r="EA1370" s="15"/>
      <c r="EB1370" s="15"/>
      <c r="EC1370" s="15"/>
      <c r="ED1370" s="15"/>
      <c r="EE1370" s="15"/>
      <c r="EF1370" s="15"/>
      <c r="EG1370" s="15"/>
      <c r="EH1370" s="15"/>
      <c r="EI1370" s="15"/>
      <c r="EJ1370" s="15"/>
      <c r="EK1370" s="15"/>
      <c r="EL1370" s="15"/>
      <c r="EM1370" s="15"/>
      <c r="EN1370" s="15"/>
      <c r="EO1370" s="15"/>
      <c r="EP1370" s="15"/>
      <c r="EQ1370" s="15"/>
      <c r="ER1370" s="15"/>
      <c r="ES1370" s="15"/>
      <c r="ET1370" s="15"/>
    </row>
    <row r="1371" spans="2:150" ht="26.25" customHeight="1" x14ac:dyDescent="0.2">
      <c r="B1371" s="15"/>
      <c r="C1371" s="15"/>
      <c r="F1371" s="15"/>
      <c r="G1371" s="15"/>
      <c r="H1371" s="15"/>
      <c r="AF1371" s="36"/>
      <c r="AG1371" s="36"/>
      <c r="AH1371" s="36"/>
      <c r="AI1371" s="36"/>
      <c r="AJ1371" s="36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5"/>
      <c r="DA1371" s="15"/>
      <c r="DB1371" s="15"/>
      <c r="DC1371" s="15"/>
      <c r="DD1371" s="15"/>
      <c r="DE1371" s="15"/>
      <c r="DF1371" s="15"/>
      <c r="DG1371" s="15"/>
      <c r="DH1371" s="15"/>
      <c r="DI1371" s="15"/>
      <c r="DJ1371" s="15"/>
      <c r="DK1371" s="15"/>
      <c r="DL1371" s="15"/>
      <c r="DM1371" s="15"/>
      <c r="DN1371" s="15"/>
      <c r="DO1371" s="15"/>
      <c r="DP1371" s="15"/>
      <c r="DQ1371" s="15"/>
      <c r="DR1371" s="15"/>
      <c r="DS1371" s="15"/>
      <c r="DT1371" s="15"/>
      <c r="DU1371" s="15"/>
      <c r="DV1371" s="15"/>
      <c r="DW1371" s="15"/>
      <c r="DX1371" s="15"/>
      <c r="DY1371" s="15"/>
      <c r="DZ1371" s="15"/>
      <c r="EA1371" s="15"/>
      <c r="EB1371" s="15"/>
      <c r="EC1371" s="15"/>
      <c r="ED1371" s="15"/>
      <c r="EE1371" s="15"/>
      <c r="EF1371" s="15"/>
      <c r="EG1371" s="15"/>
      <c r="EH1371" s="15"/>
      <c r="EI1371" s="15"/>
      <c r="EJ1371" s="15"/>
      <c r="EK1371" s="15"/>
      <c r="EL1371" s="15"/>
      <c r="EM1371" s="15"/>
      <c r="EN1371" s="15"/>
      <c r="EO1371" s="15"/>
      <c r="EP1371" s="15"/>
      <c r="EQ1371" s="15"/>
      <c r="ER1371" s="15"/>
      <c r="ES1371" s="15"/>
      <c r="ET1371" s="15"/>
    </row>
    <row r="1372" spans="2:150" ht="26.25" customHeight="1" x14ac:dyDescent="0.2">
      <c r="B1372" s="15"/>
      <c r="C1372" s="15"/>
      <c r="F1372" s="15"/>
      <c r="G1372" s="15"/>
      <c r="H1372" s="15"/>
      <c r="AF1372" s="36"/>
      <c r="AG1372" s="36"/>
      <c r="AH1372" s="36"/>
      <c r="AI1372" s="36"/>
      <c r="AJ1372" s="36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5"/>
      <c r="DA1372" s="15"/>
      <c r="DB1372" s="15"/>
      <c r="DC1372" s="15"/>
      <c r="DD1372" s="15"/>
      <c r="DE1372" s="15"/>
      <c r="DF1372" s="15"/>
      <c r="DG1372" s="15"/>
      <c r="DH1372" s="15"/>
      <c r="DI1372" s="15"/>
      <c r="DJ1372" s="15"/>
      <c r="DK1372" s="15"/>
      <c r="DL1372" s="15"/>
      <c r="DM1372" s="15"/>
      <c r="DN1372" s="15"/>
      <c r="DO1372" s="15"/>
      <c r="DP1372" s="15"/>
      <c r="DQ1372" s="15"/>
      <c r="DR1372" s="15"/>
      <c r="DS1372" s="15"/>
      <c r="DT1372" s="15"/>
      <c r="DU1372" s="15"/>
      <c r="DV1372" s="15"/>
      <c r="DW1372" s="15"/>
      <c r="DX1372" s="15"/>
      <c r="DY1372" s="15"/>
      <c r="DZ1372" s="15"/>
      <c r="EA1372" s="15"/>
      <c r="EB1372" s="15"/>
      <c r="EC1372" s="15"/>
      <c r="ED1372" s="15"/>
      <c r="EE1372" s="15"/>
      <c r="EF1372" s="15"/>
      <c r="EG1372" s="15"/>
      <c r="EH1372" s="15"/>
      <c r="EI1372" s="15"/>
      <c r="EJ1372" s="15"/>
      <c r="EK1372" s="15"/>
      <c r="EL1372" s="15"/>
      <c r="EM1372" s="15"/>
      <c r="EN1372" s="15"/>
      <c r="EO1372" s="15"/>
      <c r="EP1372" s="15"/>
      <c r="EQ1372" s="15"/>
      <c r="ER1372" s="15"/>
      <c r="ES1372" s="15"/>
      <c r="ET1372" s="15"/>
    </row>
    <row r="1373" spans="2:150" ht="26.25" customHeight="1" x14ac:dyDescent="0.2">
      <c r="B1373" s="15"/>
      <c r="C1373" s="15"/>
      <c r="F1373" s="15"/>
      <c r="G1373" s="15"/>
      <c r="H1373" s="15"/>
      <c r="AF1373" s="36"/>
      <c r="AG1373" s="36"/>
      <c r="AH1373" s="36"/>
      <c r="AI1373" s="36"/>
      <c r="AJ1373" s="36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5"/>
      <c r="CY1373" s="15"/>
      <c r="CZ1373" s="15"/>
      <c r="DA1373" s="15"/>
      <c r="DB1373" s="15"/>
      <c r="DC1373" s="15"/>
      <c r="DD1373" s="15"/>
      <c r="DE1373" s="15"/>
      <c r="DF1373" s="15"/>
      <c r="DG1373" s="15"/>
      <c r="DH1373" s="15"/>
      <c r="DI1373" s="15"/>
      <c r="DJ1373" s="15"/>
      <c r="DK1373" s="15"/>
      <c r="DL1373" s="15"/>
      <c r="DM1373" s="15"/>
      <c r="DN1373" s="15"/>
      <c r="DO1373" s="15"/>
      <c r="DP1373" s="15"/>
      <c r="DQ1373" s="15"/>
      <c r="DR1373" s="15"/>
      <c r="DS1373" s="15"/>
      <c r="DT1373" s="15"/>
      <c r="DU1373" s="15"/>
      <c r="DV1373" s="15"/>
      <c r="DW1373" s="15"/>
      <c r="DX1373" s="15"/>
      <c r="DY1373" s="15"/>
      <c r="DZ1373" s="15"/>
      <c r="EA1373" s="15"/>
      <c r="EB1373" s="15"/>
      <c r="EC1373" s="15"/>
      <c r="ED1373" s="15"/>
      <c r="EE1373" s="15"/>
      <c r="EF1373" s="15"/>
      <c r="EG1373" s="15"/>
      <c r="EH1373" s="15"/>
      <c r="EI1373" s="15"/>
      <c r="EJ1373" s="15"/>
      <c r="EK1373" s="15"/>
      <c r="EL1373" s="15"/>
      <c r="EM1373" s="15"/>
      <c r="EN1373" s="15"/>
      <c r="EO1373" s="15"/>
      <c r="EP1373" s="15"/>
      <c r="EQ1373" s="15"/>
      <c r="ER1373" s="15"/>
      <c r="ES1373" s="15"/>
      <c r="ET1373" s="15"/>
    </row>
    <row r="1374" spans="2:150" ht="26.25" customHeight="1" x14ac:dyDescent="0.2">
      <c r="B1374" s="15"/>
      <c r="C1374" s="15"/>
      <c r="F1374" s="15"/>
      <c r="G1374" s="15"/>
      <c r="H1374" s="15"/>
      <c r="AF1374" s="36"/>
      <c r="AG1374" s="36"/>
      <c r="AH1374" s="36"/>
      <c r="AI1374" s="36"/>
      <c r="AJ1374" s="36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  <c r="CZ1374" s="15"/>
      <c r="DA1374" s="15"/>
      <c r="DB1374" s="15"/>
      <c r="DC1374" s="15"/>
      <c r="DD1374" s="15"/>
      <c r="DE1374" s="15"/>
      <c r="DF1374" s="15"/>
      <c r="DG1374" s="15"/>
      <c r="DH1374" s="15"/>
      <c r="DI1374" s="15"/>
      <c r="DJ1374" s="15"/>
      <c r="DK1374" s="15"/>
      <c r="DL1374" s="15"/>
      <c r="DM1374" s="15"/>
      <c r="DN1374" s="15"/>
      <c r="DO1374" s="15"/>
      <c r="DP1374" s="15"/>
      <c r="DQ1374" s="15"/>
      <c r="DR1374" s="15"/>
      <c r="DS1374" s="15"/>
      <c r="DT1374" s="15"/>
      <c r="DU1374" s="15"/>
      <c r="DV1374" s="15"/>
      <c r="DW1374" s="15"/>
      <c r="DX1374" s="15"/>
      <c r="DY1374" s="15"/>
      <c r="DZ1374" s="15"/>
      <c r="EA1374" s="15"/>
      <c r="EB1374" s="15"/>
      <c r="EC1374" s="15"/>
      <c r="ED1374" s="15"/>
      <c r="EE1374" s="15"/>
      <c r="EF1374" s="15"/>
      <c r="EG1374" s="15"/>
      <c r="EH1374" s="15"/>
      <c r="EI1374" s="15"/>
      <c r="EJ1374" s="15"/>
      <c r="EK1374" s="15"/>
      <c r="EL1374" s="15"/>
      <c r="EM1374" s="15"/>
      <c r="EN1374" s="15"/>
      <c r="EO1374" s="15"/>
      <c r="EP1374" s="15"/>
      <c r="EQ1374" s="15"/>
      <c r="ER1374" s="15"/>
      <c r="ES1374" s="15"/>
      <c r="ET1374" s="15"/>
    </row>
    <row r="1375" spans="2:150" ht="26.25" customHeight="1" x14ac:dyDescent="0.2">
      <c r="B1375" s="15"/>
      <c r="C1375" s="15"/>
      <c r="F1375" s="15"/>
      <c r="G1375" s="15"/>
      <c r="H1375" s="15"/>
      <c r="AF1375" s="36"/>
      <c r="AG1375" s="36"/>
      <c r="AH1375" s="36"/>
      <c r="AI1375" s="36"/>
      <c r="AJ1375" s="36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5"/>
      <c r="CY1375" s="15"/>
      <c r="CZ1375" s="15"/>
      <c r="DA1375" s="15"/>
      <c r="DB1375" s="15"/>
      <c r="DC1375" s="15"/>
      <c r="DD1375" s="15"/>
      <c r="DE1375" s="15"/>
      <c r="DF1375" s="15"/>
      <c r="DG1375" s="15"/>
      <c r="DH1375" s="15"/>
      <c r="DI1375" s="15"/>
      <c r="DJ1375" s="15"/>
      <c r="DK1375" s="15"/>
      <c r="DL1375" s="15"/>
      <c r="DM1375" s="15"/>
      <c r="DN1375" s="15"/>
      <c r="DO1375" s="15"/>
      <c r="DP1375" s="15"/>
      <c r="DQ1375" s="15"/>
      <c r="DR1375" s="15"/>
      <c r="DS1375" s="15"/>
      <c r="DT1375" s="15"/>
      <c r="DU1375" s="15"/>
      <c r="DV1375" s="15"/>
      <c r="DW1375" s="15"/>
      <c r="DX1375" s="15"/>
      <c r="DY1375" s="15"/>
      <c r="DZ1375" s="15"/>
      <c r="EA1375" s="15"/>
      <c r="EB1375" s="15"/>
      <c r="EC1375" s="15"/>
      <c r="ED1375" s="15"/>
      <c r="EE1375" s="15"/>
      <c r="EF1375" s="15"/>
      <c r="EG1375" s="15"/>
      <c r="EH1375" s="15"/>
      <c r="EI1375" s="15"/>
      <c r="EJ1375" s="15"/>
      <c r="EK1375" s="15"/>
      <c r="EL1375" s="15"/>
      <c r="EM1375" s="15"/>
      <c r="EN1375" s="15"/>
      <c r="EO1375" s="15"/>
      <c r="EP1375" s="15"/>
      <c r="EQ1375" s="15"/>
      <c r="ER1375" s="15"/>
      <c r="ES1375" s="15"/>
      <c r="ET1375" s="15"/>
    </row>
    <row r="1376" spans="2:150" ht="26.25" customHeight="1" x14ac:dyDescent="0.2">
      <c r="B1376" s="15"/>
      <c r="C1376" s="15"/>
      <c r="F1376" s="15"/>
      <c r="G1376" s="15"/>
      <c r="H1376" s="15"/>
      <c r="AF1376" s="36"/>
      <c r="AG1376" s="36"/>
      <c r="AH1376" s="36"/>
      <c r="AI1376" s="36"/>
      <c r="AJ1376" s="36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5"/>
      <c r="CY1376" s="15"/>
      <c r="CZ1376" s="15"/>
      <c r="DA1376" s="15"/>
      <c r="DB1376" s="15"/>
      <c r="DC1376" s="15"/>
      <c r="DD1376" s="15"/>
      <c r="DE1376" s="15"/>
      <c r="DF1376" s="15"/>
      <c r="DG1376" s="15"/>
      <c r="DH1376" s="15"/>
      <c r="DI1376" s="15"/>
      <c r="DJ1376" s="15"/>
      <c r="DK1376" s="15"/>
      <c r="DL1376" s="15"/>
      <c r="DM1376" s="15"/>
      <c r="DN1376" s="15"/>
      <c r="DO1376" s="15"/>
      <c r="DP1376" s="15"/>
      <c r="DQ1376" s="15"/>
      <c r="DR1376" s="15"/>
      <c r="DS1376" s="15"/>
      <c r="DT1376" s="15"/>
      <c r="DU1376" s="15"/>
      <c r="DV1376" s="15"/>
      <c r="DW1376" s="15"/>
      <c r="DX1376" s="15"/>
      <c r="DY1376" s="15"/>
      <c r="DZ1376" s="15"/>
      <c r="EA1376" s="15"/>
      <c r="EB1376" s="15"/>
      <c r="EC1376" s="15"/>
      <c r="ED1376" s="15"/>
      <c r="EE1376" s="15"/>
      <c r="EF1376" s="15"/>
      <c r="EG1376" s="15"/>
      <c r="EH1376" s="15"/>
      <c r="EI1376" s="15"/>
      <c r="EJ1376" s="15"/>
      <c r="EK1376" s="15"/>
      <c r="EL1376" s="15"/>
      <c r="EM1376" s="15"/>
      <c r="EN1376" s="15"/>
      <c r="EO1376" s="15"/>
      <c r="EP1376" s="15"/>
      <c r="EQ1376" s="15"/>
      <c r="ER1376" s="15"/>
      <c r="ES1376" s="15"/>
      <c r="ET1376" s="15"/>
    </row>
    <row r="1377" spans="2:150" ht="26.25" customHeight="1" x14ac:dyDescent="0.2">
      <c r="B1377" s="15"/>
      <c r="C1377" s="15"/>
      <c r="F1377" s="15"/>
      <c r="G1377" s="15"/>
      <c r="H1377" s="15"/>
      <c r="AF1377" s="36"/>
      <c r="AG1377" s="36"/>
      <c r="AH1377" s="36"/>
      <c r="AI1377" s="36"/>
      <c r="AJ1377" s="36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5"/>
      <c r="CY1377" s="15"/>
      <c r="CZ1377" s="15"/>
      <c r="DA1377" s="15"/>
      <c r="DB1377" s="15"/>
      <c r="DC1377" s="15"/>
      <c r="DD1377" s="15"/>
      <c r="DE1377" s="15"/>
      <c r="DF1377" s="15"/>
      <c r="DG1377" s="15"/>
      <c r="DH1377" s="15"/>
      <c r="DI1377" s="15"/>
      <c r="DJ1377" s="15"/>
      <c r="DK1377" s="15"/>
      <c r="DL1377" s="15"/>
      <c r="DM1377" s="15"/>
      <c r="DN1377" s="15"/>
      <c r="DO1377" s="15"/>
      <c r="DP1377" s="15"/>
      <c r="DQ1377" s="15"/>
      <c r="DR1377" s="15"/>
      <c r="DS1377" s="15"/>
      <c r="DT1377" s="15"/>
      <c r="DU1377" s="15"/>
      <c r="DV1377" s="15"/>
      <c r="DW1377" s="15"/>
      <c r="DX1377" s="15"/>
      <c r="DY1377" s="15"/>
      <c r="DZ1377" s="15"/>
      <c r="EA1377" s="15"/>
      <c r="EB1377" s="15"/>
      <c r="EC1377" s="15"/>
      <c r="ED1377" s="15"/>
      <c r="EE1377" s="15"/>
      <c r="EF1377" s="15"/>
      <c r="EG1377" s="15"/>
      <c r="EH1377" s="15"/>
      <c r="EI1377" s="15"/>
      <c r="EJ1377" s="15"/>
      <c r="EK1377" s="15"/>
      <c r="EL1377" s="15"/>
      <c r="EM1377" s="15"/>
      <c r="EN1377" s="15"/>
      <c r="EO1377" s="15"/>
      <c r="EP1377" s="15"/>
      <c r="EQ1377" s="15"/>
      <c r="ER1377" s="15"/>
      <c r="ES1377" s="15"/>
      <c r="ET1377" s="15"/>
    </row>
    <row r="1378" spans="2:150" ht="26.25" customHeight="1" x14ac:dyDescent="0.2">
      <c r="B1378" s="15"/>
      <c r="C1378" s="15"/>
      <c r="F1378" s="15"/>
      <c r="G1378" s="15"/>
      <c r="H1378" s="15"/>
      <c r="AF1378" s="36"/>
      <c r="AG1378" s="36"/>
      <c r="AH1378" s="36"/>
      <c r="AI1378" s="36"/>
      <c r="AJ1378" s="36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A1378" s="15"/>
      <c r="DB1378" s="15"/>
      <c r="DC1378" s="15"/>
      <c r="DD1378" s="15"/>
      <c r="DE1378" s="15"/>
      <c r="DF1378" s="15"/>
      <c r="DG1378" s="15"/>
      <c r="DH1378" s="15"/>
      <c r="DI1378" s="15"/>
      <c r="DJ1378" s="15"/>
      <c r="DK1378" s="15"/>
      <c r="DL1378" s="15"/>
      <c r="DM1378" s="15"/>
      <c r="DN1378" s="15"/>
      <c r="DO1378" s="15"/>
      <c r="DP1378" s="15"/>
      <c r="DQ1378" s="15"/>
      <c r="DR1378" s="15"/>
      <c r="DS1378" s="15"/>
      <c r="DT1378" s="15"/>
      <c r="DU1378" s="15"/>
      <c r="DV1378" s="15"/>
      <c r="DW1378" s="15"/>
      <c r="DX1378" s="15"/>
      <c r="DY1378" s="15"/>
      <c r="DZ1378" s="15"/>
      <c r="EA1378" s="15"/>
      <c r="EB1378" s="15"/>
      <c r="EC1378" s="15"/>
      <c r="ED1378" s="15"/>
      <c r="EE1378" s="15"/>
      <c r="EF1378" s="15"/>
      <c r="EG1378" s="15"/>
      <c r="EH1378" s="15"/>
      <c r="EI1378" s="15"/>
      <c r="EJ1378" s="15"/>
      <c r="EK1378" s="15"/>
      <c r="EL1378" s="15"/>
      <c r="EM1378" s="15"/>
      <c r="EN1378" s="15"/>
      <c r="EO1378" s="15"/>
      <c r="EP1378" s="15"/>
      <c r="EQ1378" s="15"/>
      <c r="ER1378" s="15"/>
      <c r="ES1378" s="15"/>
      <c r="ET1378" s="15"/>
    </row>
    <row r="1379" spans="2:150" ht="26.25" customHeight="1" x14ac:dyDescent="0.2">
      <c r="B1379" s="15"/>
      <c r="C1379" s="15"/>
      <c r="F1379" s="15"/>
      <c r="G1379" s="15"/>
      <c r="H1379" s="15"/>
      <c r="AF1379" s="36"/>
      <c r="AG1379" s="36"/>
      <c r="AH1379" s="36"/>
      <c r="AI1379" s="36"/>
      <c r="AJ1379" s="36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5"/>
      <c r="CY1379" s="15"/>
      <c r="CZ1379" s="15"/>
      <c r="DA1379" s="15"/>
      <c r="DB1379" s="15"/>
      <c r="DC1379" s="15"/>
      <c r="DD1379" s="15"/>
      <c r="DE1379" s="15"/>
      <c r="DF1379" s="15"/>
      <c r="DG1379" s="15"/>
      <c r="DH1379" s="15"/>
      <c r="DI1379" s="15"/>
      <c r="DJ1379" s="15"/>
      <c r="DK1379" s="15"/>
      <c r="DL1379" s="15"/>
      <c r="DM1379" s="15"/>
      <c r="DN1379" s="15"/>
      <c r="DO1379" s="15"/>
      <c r="DP1379" s="15"/>
      <c r="DQ1379" s="15"/>
      <c r="DR1379" s="15"/>
      <c r="DS1379" s="15"/>
      <c r="DT1379" s="15"/>
      <c r="DU1379" s="15"/>
      <c r="DV1379" s="15"/>
      <c r="DW1379" s="15"/>
      <c r="DX1379" s="15"/>
      <c r="DY1379" s="15"/>
      <c r="DZ1379" s="15"/>
      <c r="EA1379" s="15"/>
      <c r="EB1379" s="15"/>
      <c r="EC1379" s="15"/>
      <c r="ED1379" s="15"/>
      <c r="EE1379" s="15"/>
      <c r="EF1379" s="15"/>
      <c r="EG1379" s="15"/>
      <c r="EH1379" s="15"/>
      <c r="EI1379" s="15"/>
      <c r="EJ1379" s="15"/>
      <c r="EK1379" s="15"/>
      <c r="EL1379" s="15"/>
      <c r="EM1379" s="15"/>
      <c r="EN1379" s="15"/>
      <c r="EO1379" s="15"/>
      <c r="EP1379" s="15"/>
      <c r="EQ1379" s="15"/>
      <c r="ER1379" s="15"/>
      <c r="ES1379" s="15"/>
      <c r="ET1379" s="15"/>
    </row>
    <row r="1380" spans="2:150" ht="26.25" customHeight="1" x14ac:dyDescent="0.2">
      <c r="B1380" s="15"/>
      <c r="C1380" s="15"/>
      <c r="F1380" s="15"/>
      <c r="G1380" s="15"/>
      <c r="H1380" s="15"/>
      <c r="AF1380" s="36"/>
      <c r="AG1380" s="36"/>
      <c r="AH1380" s="36"/>
      <c r="AI1380" s="36"/>
      <c r="AJ1380" s="36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5"/>
      <c r="CY1380" s="15"/>
      <c r="CZ1380" s="15"/>
      <c r="DA1380" s="15"/>
      <c r="DB1380" s="15"/>
      <c r="DC1380" s="15"/>
      <c r="DD1380" s="15"/>
      <c r="DE1380" s="15"/>
      <c r="DF1380" s="15"/>
      <c r="DG1380" s="15"/>
      <c r="DH1380" s="15"/>
      <c r="DI1380" s="15"/>
      <c r="DJ1380" s="15"/>
      <c r="DK1380" s="15"/>
      <c r="DL1380" s="15"/>
      <c r="DM1380" s="15"/>
      <c r="DN1380" s="15"/>
      <c r="DO1380" s="15"/>
      <c r="DP1380" s="15"/>
      <c r="DQ1380" s="15"/>
      <c r="DR1380" s="15"/>
      <c r="DS1380" s="15"/>
      <c r="DT1380" s="15"/>
      <c r="DU1380" s="15"/>
      <c r="DV1380" s="15"/>
      <c r="DW1380" s="15"/>
      <c r="DX1380" s="15"/>
      <c r="DY1380" s="15"/>
      <c r="DZ1380" s="15"/>
      <c r="EA1380" s="15"/>
      <c r="EB1380" s="15"/>
      <c r="EC1380" s="15"/>
      <c r="ED1380" s="15"/>
      <c r="EE1380" s="15"/>
      <c r="EF1380" s="15"/>
      <c r="EG1380" s="15"/>
      <c r="EH1380" s="15"/>
      <c r="EI1380" s="15"/>
      <c r="EJ1380" s="15"/>
      <c r="EK1380" s="15"/>
      <c r="EL1380" s="15"/>
      <c r="EM1380" s="15"/>
      <c r="EN1380" s="15"/>
      <c r="EO1380" s="15"/>
      <c r="EP1380" s="15"/>
      <c r="EQ1380" s="15"/>
      <c r="ER1380" s="15"/>
      <c r="ES1380" s="15"/>
      <c r="ET1380" s="15"/>
    </row>
    <row r="1381" spans="2:150" ht="26.25" customHeight="1" x14ac:dyDescent="0.2">
      <c r="B1381" s="15"/>
      <c r="C1381" s="15"/>
      <c r="F1381" s="15"/>
      <c r="G1381" s="15"/>
      <c r="AF1381" s="36"/>
      <c r="AG1381" s="36"/>
      <c r="AH1381" s="36"/>
      <c r="AI1381" s="36"/>
      <c r="AJ1381" s="36"/>
    </row>
    <row r="1382" spans="2:150" ht="26.25" customHeight="1" x14ac:dyDescent="0.2">
      <c r="B1382" s="15"/>
      <c r="C1382" s="15"/>
      <c r="F1382" s="15"/>
      <c r="G1382" s="15"/>
      <c r="AF1382" s="36"/>
      <c r="AG1382" s="36"/>
      <c r="AH1382" s="36"/>
      <c r="AI1382" s="36"/>
      <c r="AJ1382" s="36"/>
    </row>
    <row r="1383" spans="2:150" ht="26.25" customHeight="1" x14ac:dyDescent="0.2">
      <c r="B1383" s="15"/>
      <c r="C1383" s="15"/>
      <c r="F1383" s="15"/>
      <c r="G1383" s="15"/>
      <c r="AF1383" s="36"/>
      <c r="AG1383" s="36"/>
      <c r="AH1383" s="36"/>
      <c r="AI1383" s="36"/>
      <c r="AJ1383" s="36"/>
    </row>
    <row r="1384" spans="2:150" ht="26.25" customHeight="1" x14ac:dyDescent="0.2">
      <c r="B1384" s="15"/>
      <c r="C1384" s="15"/>
      <c r="F1384" s="15"/>
      <c r="G1384" s="15"/>
      <c r="AF1384" s="36"/>
      <c r="AG1384" s="36"/>
      <c r="AH1384" s="36"/>
      <c r="AI1384" s="36"/>
      <c r="AJ1384" s="36"/>
    </row>
    <row r="1385" spans="2:150" ht="26.25" customHeight="1" x14ac:dyDescent="0.2">
      <c r="B1385" s="15"/>
      <c r="C1385" s="15"/>
      <c r="F1385" s="15"/>
      <c r="G1385" s="15"/>
      <c r="AF1385" s="36"/>
      <c r="AG1385" s="36"/>
      <c r="AH1385" s="36"/>
      <c r="AI1385" s="36"/>
      <c r="AJ1385" s="36"/>
    </row>
    <row r="1386" spans="2:150" ht="26.25" customHeight="1" x14ac:dyDescent="0.2">
      <c r="B1386" s="15"/>
      <c r="C1386" s="15"/>
      <c r="F1386" s="15"/>
      <c r="G1386" s="15"/>
      <c r="AF1386" s="36"/>
      <c r="AG1386" s="36"/>
      <c r="AH1386" s="36"/>
      <c r="AI1386" s="36"/>
      <c r="AJ1386" s="36"/>
    </row>
    <row r="1387" spans="2:150" ht="26.25" customHeight="1" x14ac:dyDescent="0.2">
      <c r="B1387" s="15"/>
      <c r="C1387" s="15"/>
      <c r="F1387" s="15"/>
      <c r="G1387" s="15"/>
      <c r="AF1387" s="36"/>
      <c r="AG1387" s="36"/>
      <c r="AH1387" s="36"/>
      <c r="AI1387" s="36"/>
      <c r="AJ1387" s="36"/>
    </row>
    <row r="1388" spans="2:150" ht="26.25" customHeight="1" x14ac:dyDescent="0.2">
      <c r="B1388" s="15"/>
      <c r="C1388" s="15"/>
      <c r="F1388" s="15"/>
      <c r="G1388" s="15"/>
      <c r="AF1388" s="36"/>
      <c r="AG1388" s="36"/>
      <c r="AH1388" s="36"/>
      <c r="AI1388" s="36"/>
      <c r="AJ1388" s="36"/>
    </row>
    <row r="1389" spans="2:150" ht="26.25" customHeight="1" x14ac:dyDescent="0.2">
      <c r="B1389" s="15"/>
      <c r="C1389" s="15"/>
      <c r="F1389" s="15"/>
      <c r="G1389" s="15"/>
      <c r="AF1389" s="36"/>
      <c r="AG1389" s="36"/>
      <c r="AH1389" s="36"/>
      <c r="AI1389" s="36"/>
      <c r="AJ1389" s="36"/>
    </row>
    <row r="1390" spans="2:150" ht="26.25" customHeight="1" x14ac:dyDescent="0.2">
      <c r="B1390" s="15"/>
      <c r="C1390" s="15"/>
      <c r="F1390" s="15"/>
      <c r="G1390" s="15"/>
      <c r="AF1390" s="36"/>
      <c r="AG1390" s="36"/>
      <c r="AH1390" s="36"/>
      <c r="AI1390" s="36"/>
      <c r="AJ1390" s="36"/>
    </row>
    <row r="1391" spans="2:150" ht="26.25" customHeight="1" x14ac:dyDescent="0.2">
      <c r="B1391" s="15"/>
      <c r="C1391" s="15"/>
      <c r="F1391" s="15"/>
      <c r="G1391" s="15"/>
      <c r="AF1391" s="36"/>
      <c r="AG1391" s="36"/>
      <c r="AH1391" s="36"/>
      <c r="AI1391" s="36"/>
      <c r="AJ1391" s="36"/>
    </row>
    <row r="1392" spans="2:150" ht="26.25" customHeight="1" x14ac:dyDescent="0.2">
      <c r="B1392" s="15"/>
      <c r="C1392" s="15"/>
      <c r="F1392" s="15"/>
      <c r="G1392" s="15"/>
      <c r="H1392" s="15"/>
      <c r="AF1392" s="36"/>
      <c r="AG1392" s="36"/>
      <c r="AH1392" s="36"/>
      <c r="AI1392" s="36"/>
      <c r="AJ1392" s="36"/>
      <c r="ET1392" s="15"/>
    </row>
    <row r="1393" spans="2:150" ht="26.25" customHeight="1" x14ac:dyDescent="0.2">
      <c r="B1393" s="15"/>
      <c r="C1393" s="15"/>
      <c r="F1393" s="15"/>
      <c r="G1393" s="15"/>
      <c r="H1393" s="15"/>
      <c r="AF1393" s="36"/>
      <c r="AG1393" s="36"/>
      <c r="AH1393" s="36"/>
      <c r="AI1393" s="36"/>
      <c r="AJ1393" s="36"/>
      <c r="ET1393" s="15"/>
    </row>
    <row r="1394" spans="2:150" ht="26.25" customHeight="1" x14ac:dyDescent="0.2">
      <c r="B1394" s="15"/>
      <c r="C1394" s="15"/>
      <c r="F1394" s="15"/>
      <c r="G1394" s="15"/>
      <c r="H1394" s="15"/>
      <c r="AF1394" s="36"/>
      <c r="AG1394" s="36"/>
      <c r="AH1394" s="36"/>
      <c r="AI1394" s="36"/>
      <c r="AJ1394" s="36"/>
      <c r="ET1394" s="15"/>
    </row>
    <row r="1395" spans="2:150" ht="26.25" customHeight="1" x14ac:dyDescent="0.2">
      <c r="B1395" s="15"/>
      <c r="C1395" s="15"/>
      <c r="F1395" s="15"/>
      <c r="G1395" s="15"/>
      <c r="H1395" s="15"/>
      <c r="AF1395" s="36"/>
      <c r="AG1395" s="36"/>
      <c r="AH1395" s="36"/>
      <c r="AI1395" s="36"/>
      <c r="AJ1395" s="36"/>
      <c r="ET1395" s="15"/>
    </row>
    <row r="1396" spans="2:150" ht="26.25" customHeight="1" x14ac:dyDescent="0.2">
      <c r="B1396" s="15"/>
      <c r="C1396" s="15"/>
      <c r="F1396" s="15"/>
      <c r="G1396" s="15"/>
      <c r="H1396" s="15"/>
      <c r="AF1396" s="36"/>
      <c r="AG1396" s="36"/>
      <c r="AH1396" s="36"/>
      <c r="AI1396" s="36"/>
      <c r="AJ1396" s="36"/>
      <c r="ET1396" s="15"/>
    </row>
    <row r="1397" spans="2:150" ht="26.25" customHeight="1" x14ac:dyDescent="0.2">
      <c r="B1397" s="15"/>
      <c r="C1397" s="15"/>
      <c r="F1397" s="15"/>
      <c r="G1397" s="15"/>
      <c r="H1397" s="15"/>
      <c r="AF1397" s="36"/>
      <c r="AG1397" s="36"/>
      <c r="AH1397" s="36"/>
      <c r="AI1397" s="36"/>
      <c r="AJ1397" s="36"/>
      <c r="ET1397" s="15"/>
    </row>
    <row r="1398" spans="2:150" ht="26.25" customHeight="1" x14ac:dyDescent="0.2">
      <c r="B1398" s="15"/>
      <c r="C1398" s="15"/>
      <c r="F1398" s="15"/>
      <c r="G1398" s="15"/>
      <c r="H1398" s="15"/>
      <c r="AF1398" s="36"/>
      <c r="AG1398" s="36"/>
      <c r="AH1398" s="36"/>
      <c r="AI1398" s="36"/>
      <c r="AJ1398" s="36"/>
      <c r="ET1398" s="15"/>
    </row>
    <row r="1399" spans="2:150" ht="26.25" customHeight="1" x14ac:dyDescent="0.2">
      <c r="B1399" s="15"/>
      <c r="C1399" s="15"/>
      <c r="F1399" s="15"/>
      <c r="G1399" s="15"/>
      <c r="H1399" s="15"/>
      <c r="AF1399" s="36"/>
      <c r="AG1399" s="36"/>
      <c r="AH1399" s="36"/>
      <c r="AI1399" s="36"/>
      <c r="AJ1399" s="36"/>
      <c r="ET1399" s="15"/>
    </row>
    <row r="1400" spans="2:150" ht="26.25" customHeight="1" x14ac:dyDescent="0.2">
      <c r="B1400" s="15"/>
      <c r="C1400" s="15"/>
      <c r="F1400" s="15"/>
      <c r="G1400" s="15"/>
      <c r="H1400" s="15"/>
      <c r="AF1400" s="36"/>
      <c r="AG1400" s="36"/>
      <c r="AH1400" s="36"/>
      <c r="AI1400" s="36"/>
      <c r="AJ1400" s="36"/>
      <c r="ET1400" s="15"/>
    </row>
    <row r="1401" spans="2:150" ht="26.25" customHeight="1" x14ac:dyDescent="0.2">
      <c r="B1401" s="15"/>
      <c r="C1401" s="15"/>
      <c r="F1401" s="15"/>
      <c r="G1401" s="15"/>
      <c r="H1401" s="15"/>
      <c r="AF1401" s="36"/>
      <c r="AG1401" s="36"/>
      <c r="AH1401" s="36"/>
      <c r="AI1401" s="36"/>
      <c r="AJ1401" s="36"/>
      <c r="ET1401" s="15"/>
    </row>
    <row r="1402" spans="2:150" ht="26.25" customHeight="1" x14ac:dyDescent="0.2">
      <c r="B1402" s="15"/>
      <c r="C1402" s="15"/>
      <c r="F1402" s="15"/>
      <c r="G1402" s="15"/>
      <c r="H1402" s="15"/>
      <c r="AF1402" s="36"/>
      <c r="AG1402" s="36"/>
      <c r="AH1402" s="36"/>
      <c r="AI1402" s="36"/>
      <c r="AJ1402" s="36"/>
      <c r="ET1402" s="15"/>
    </row>
    <row r="1403" spans="2:150" ht="26.25" customHeight="1" x14ac:dyDescent="0.2">
      <c r="B1403" s="15"/>
      <c r="C1403" s="15"/>
      <c r="F1403" s="15"/>
      <c r="G1403" s="15"/>
      <c r="H1403" s="15"/>
      <c r="AF1403" s="36"/>
      <c r="AG1403" s="36"/>
      <c r="AH1403" s="36"/>
      <c r="AI1403" s="36"/>
      <c r="AJ1403" s="36"/>
      <c r="ET1403" s="15"/>
    </row>
    <row r="1404" spans="2:150" ht="26.25" customHeight="1" x14ac:dyDescent="0.2">
      <c r="B1404" s="15"/>
      <c r="C1404" s="15"/>
      <c r="F1404" s="15"/>
      <c r="G1404" s="15"/>
      <c r="H1404" s="15"/>
      <c r="AF1404" s="36"/>
      <c r="AG1404" s="36"/>
      <c r="AH1404" s="36"/>
      <c r="AI1404" s="36"/>
      <c r="AJ1404" s="36"/>
      <c r="ET1404" s="15"/>
    </row>
    <row r="1405" spans="2:150" ht="26.25" customHeight="1" x14ac:dyDescent="0.2">
      <c r="B1405" s="15"/>
      <c r="C1405" s="15"/>
      <c r="F1405" s="15"/>
      <c r="G1405" s="15"/>
      <c r="H1405" s="15"/>
      <c r="AF1405" s="36"/>
      <c r="AG1405" s="36"/>
      <c r="AH1405" s="36"/>
      <c r="AI1405" s="36"/>
      <c r="AJ1405" s="36"/>
      <c r="ET1405" s="15"/>
    </row>
    <row r="1406" spans="2:150" ht="26.25" customHeight="1" x14ac:dyDescent="0.2">
      <c r="B1406" s="15"/>
      <c r="C1406" s="15"/>
      <c r="F1406" s="15"/>
      <c r="G1406" s="15"/>
      <c r="H1406" s="15"/>
      <c r="AF1406" s="36"/>
      <c r="AG1406" s="36"/>
      <c r="AH1406" s="36"/>
      <c r="AI1406" s="36"/>
      <c r="AJ1406" s="36"/>
      <c r="ET1406" s="15"/>
    </row>
    <row r="1407" spans="2:150" ht="26.25" customHeight="1" x14ac:dyDescent="0.2">
      <c r="B1407" s="15"/>
      <c r="C1407" s="15"/>
      <c r="F1407" s="15"/>
      <c r="G1407" s="15"/>
      <c r="H1407" s="15"/>
      <c r="AF1407" s="36"/>
      <c r="AG1407" s="36"/>
      <c r="AH1407" s="36"/>
      <c r="AI1407" s="36"/>
      <c r="AJ1407" s="36"/>
      <c r="ET1407" s="15"/>
    </row>
    <row r="1408" spans="2:150" ht="26.25" customHeight="1" x14ac:dyDescent="0.2">
      <c r="B1408" s="15"/>
      <c r="C1408" s="15"/>
      <c r="F1408" s="15"/>
      <c r="G1408" s="15"/>
      <c r="H1408" s="15"/>
      <c r="AF1408" s="36"/>
      <c r="AG1408" s="36"/>
      <c r="AH1408" s="36"/>
      <c r="AI1408" s="36"/>
      <c r="AJ1408" s="36"/>
      <c r="ET1408" s="15"/>
    </row>
    <row r="1409" spans="2:150" ht="26.25" customHeight="1" x14ac:dyDescent="0.2">
      <c r="B1409" s="15"/>
      <c r="C1409" s="15"/>
      <c r="F1409" s="15"/>
      <c r="G1409" s="15"/>
      <c r="H1409" s="15"/>
      <c r="AF1409" s="36"/>
      <c r="AG1409" s="36"/>
      <c r="AH1409" s="36"/>
      <c r="AI1409" s="36"/>
      <c r="AJ1409" s="36"/>
      <c r="ET1409" s="15"/>
    </row>
    <row r="1410" spans="2:150" ht="26.25" customHeight="1" x14ac:dyDescent="0.2">
      <c r="B1410" s="15"/>
      <c r="C1410" s="15"/>
      <c r="F1410" s="15"/>
      <c r="G1410" s="15"/>
      <c r="H1410" s="15"/>
      <c r="AF1410" s="36"/>
      <c r="AG1410" s="36"/>
      <c r="AH1410" s="36"/>
      <c r="AI1410" s="36"/>
      <c r="AJ1410" s="36"/>
      <c r="ET1410" s="15"/>
    </row>
    <row r="1411" spans="2:150" ht="26.25" customHeight="1" x14ac:dyDescent="0.2">
      <c r="B1411" s="15"/>
      <c r="C1411" s="15"/>
      <c r="F1411" s="15"/>
      <c r="G1411" s="15"/>
      <c r="H1411" s="15"/>
      <c r="AF1411" s="36"/>
      <c r="AG1411" s="36"/>
      <c r="AH1411" s="36"/>
      <c r="AI1411" s="36"/>
      <c r="AJ1411" s="36"/>
      <c r="ET1411" s="15"/>
    </row>
    <row r="1412" spans="2:150" ht="26.25" customHeight="1" x14ac:dyDescent="0.2">
      <c r="B1412" s="15"/>
      <c r="C1412" s="15"/>
      <c r="F1412" s="15"/>
      <c r="G1412" s="15"/>
      <c r="H1412" s="15"/>
      <c r="AF1412" s="36"/>
      <c r="AG1412" s="36"/>
      <c r="AH1412" s="36"/>
      <c r="AI1412" s="36"/>
      <c r="AJ1412" s="36"/>
      <c r="ET1412" s="15"/>
    </row>
    <row r="1413" spans="2:150" ht="26.25" customHeight="1" x14ac:dyDescent="0.2">
      <c r="B1413" s="15"/>
      <c r="C1413" s="15"/>
      <c r="F1413" s="15"/>
      <c r="G1413" s="15"/>
      <c r="H1413" s="15"/>
      <c r="AF1413" s="36"/>
      <c r="AG1413" s="36"/>
      <c r="AH1413" s="36"/>
      <c r="AI1413" s="36"/>
      <c r="AJ1413" s="36"/>
      <c r="ET1413" s="15"/>
    </row>
    <row r="1414" spans="2:150" ht="26.25" customHeight="1" x14ac:dyDescent="0.2">
      <c r="B1414" s="15"/>
      <c r="C1414" s="15"/>
      <c r="F1414" s="15"/>
      <c r="G1414" s="15"/>
      <c r="H1414" s="15"/>
      <c r="AF1414" s="36"/>
      <c r="AG1414" s="36"/>
      <c r="AH1414" s="36"/>
      <c r="AI1414" s="36"/>
      <c r="AJ1414" s="36"/>
      <c r="ET1414" s="15"/>
    </row>
    <row r="1415" spans="2:150" ht="26.25" customHeight="1" x14ac:dyDescent="0.2">
      <c r="B1415" s="15"/>
      <c r="C1415" s="15"/>
      <c r="F1415" s="15"/>
      <c r="G1415" s="15"/>
      <c r="H1415" s="15"/>
      <c r="AF1415" s="36"/>
      <c r="AG1415" s="36"/>
      <c r="AH1415" s="36"/>
      <c r="AI1415" s="36"/>
      <c r="AJ1415" s="36"/>
      <c r="ET1415" s="15"/>
    </row>
    <row r="1416" spans="2:150" ht="26.25" customHeight="1" x14ac:dyDescent="0.2">
      <c r="B1416" s="15"/>
      <c r="C1416" s="15"/>
      <c r="F1416" s="15"/>
      <c r="G1416" s="15"/>
      <c r="H1416" s="15"/>
      <c r="AF1416" s="36"/>
      <c r="AG1416" s="36"/>
      <c r="AH1416" s="36"/>
      <c r="AI1416" s="36"/>
      <c r="AJ1416" s="36"/>
      <c r="ET1416" s="15"/>
    </row>
    <row r="1417" spans="2:150" ht="26.25" customHeight="1" x14ac:dyDescent="0.2">
      <c r="B1417" s="15"/>
      <c r="C1417" s="15"/>
      <c r="F1417" s="15"/>
      <c r="G1417" s="15"/>
      <c r="H1417" s="15"/>
      <c r="AF1417" s="36"/>
      <c r="AG1417" s="36"/>
      <c r="AH1417" s="36"/>
      <c r="AI1417" s="36"/>
      <c r="AJ1417" s="36"/>
      <c r="ET1417" s="15"/>
    </row>
    <row r="1418" spans="2:150" ht="26.25" customHeight="1" x14ac:dyDescent="0.2">
      <c r="B1418" s="15"/>
      <c r="C1418" s="15"/>
      <c r="F1418" s="15"/>
      <c r="G1418" s="15"/>
      <c r="H1418" s="15"/>
      <c r="AF1418" s="36"/>
      <c r="AG1418" s="36"/>
      <c r="AH1418" s="36"/>
      <c r="AI1418" s="36"/>
      <c r="AJ1418" s="36"/>
      <c r="ET1418" s="15"/>
    </row>
    <row r="1419" spans="2:150" ht="26.25" customHeight="1" x14ac:dyDescent="0.2">
      <c r="B1419" s="15"/>
      <c r="C1419" s="15"/>
      <c r="F1419" s="15"/>
      <c r="G1419" s="15"/>
      <c r="H1419" s="15"/>
      <c r="AF1419" s="36"/>
      <c r="AG1419" s="36"/>
      <c r="AH1419" s="36"/>
      <c r="AI1419" s="36"/>
      <c r="AJ1419" s="36"/>
      <c r="ET1419" s="15"/>
    </row>
    <row r="1420" spans="2:150" ht="26.25" customHeight="1" x14ac:dyDescent="0.2">
      <c r="B1420" s="15"/>
      <c r="C1420" s="15"/>
      <c r="F1420" s="15"/>
      <c r="G1420" s="15"/>
      <c r="H1420" s="15"/>
      <c r="AF1420" s="36"/>
      <c r="AG1420" s="36"/>
      <c r="AH1420" s="36"/>
      <c r="AI1420" s="36"/>
      <c r="AJ1420" s="36"/>
      <c r="ET1420" s="15"/>
    </row>
    <row r="1421" spans="2:150" ht="26.25" customHeight="1" x14ac:dyDescent="0.2">
      <c r="B1421" s="15"/>
      <c r="C1421" s="15"/>
      <c r="F1421" s="15"/>
      <c r="G1421" s="15"/>
      <c r="H1421" s="15"/>
      <c r="AF1421" s="36"/>
      <c r="AG1421" s="36"/>
      <c r="AH1421" s="36"/>
      <c r="AI1421" s="36"/>
      <c r="AJ1421" s="36"/>
      <c r="ET1421" s="15"/>
    </row>
    <row r="1422" spans="2:150" ht="26.25" customHeight="1" x14ac:dyDescent="0.2">
      <c r="B1422" s="15"/>
      <c r="C1422" s="15"/>
      <c r="F1422" s="15"/>
      <c r="G1422" s="15"/>
      <c r="H1422" s="15"/>
      <c r="AF1422" s="36"/>
      <c r="AG1422" s="36"/>
      <c r="AH1422" s="36"/>
      <c r="AI1422" s="36"/>
      <c r="AJ1422" s="36"/>
      <c r="ET1422" s="15"/>
    </row>
    <row r="1423" spans="2:150" ht="26.25" customHeight="1" x14ac:dyDescent="0.2">
      <c r="B1423" s="15"/>
      <c r="C1423" s="15"/>
      <c r="F1423" s="15"/>
      <c r="G1423" s="15"/>
      <c r="H1423" s="15"/>
      <c r="AF1423" s="36"/>
      <c r="AG1423" s="36"/>
      <c r="AH1423" s="36"/>
      <c r="AI1423" s="36"/>
      <c r="AJ1423" s="36"/>
      <c r="ET1423" s="15"/>
    </row>
    <row r="1424" spans="2:150" ht="26.25" customHeight="1" x14ac:dyDescent="0.2">
      <c r="B1424" s="15"/>
      <c r="C1424" s="15"/>
      <c r="F1424" s="15"/>
      <c r="G1424" s="15"/>
      <c r="H1424" s="15"/>
      <c r="AF1424" s="36"/>
      <c r="AG1424" s="36"/>
      <c r="AH1424" s="36"/>
      <c r="AI1424" s="36"/>
      <c r="AJ1424" s="36"/>
      <c r="ET1424" s="15"/>
    </row>
    <row r="1425" spans="2:150" ht="26.25" customHeight="1" x14ac:dyDescent="0.2">
      <c r="B1425" s="15"/>
      <c r="C1425" s="15"/>
      <c r="F1425" s="15"/>
      <c r="G1425" s="15"/>
      <c r="H1425" s="15"/>
      <c r="AF1425" s="36"/>
      <c r="AG1425" s="36"/>
      <c r="AH1425" s="36"/>
      <c r="AI1425" s="36"/>
      <c r="AJ1425" s="36"/>
      <c r="ET1425" s="15"/>
    </row>
    <row r="1426" spans="2:150" ht="26.25" customHeight="1" x14ac:dyDescent="0.2">
      <c r="B1426" s="15"/>
      <c r="C1426" s="15"/>
      <c r="F1426" s="15"/>
      <c r="G1426" s="15"/>
      <c r="H1426" s="15"/>
      <c r="AF1426" s="36"/>
      <c r="AG1426" s="36"/>
      <c r="AH1426" s="36"/>
      <c r="AI1426" s="36"/>
      <c r="AJ1426" s="36"/>
      <c r="ET1426" s="15"/>
    </row>
    <row r="1427" spans="2:150" ht="26.25" customHeight="1" x14ac:dyDescent="0.2">
      <c r="B1427" s="15"/>
      <c r="C1427" s="15"/>
      <c r="F1427" s="15"/>
      <c r="G1427" s="15"/>
      <c r="H1427" s="15"/>
      <c r="AF1427" s="36"/>
      <c r="AG1427" s="36"/>
      <c r="AH1427" s="36"/>
      <c r="AI1427" s="36"/>
      <c r="AJ1427" s="36"/>
      <c r="ET1427" s="15"/>
    </row>
    <row r="1428" spans="2:150" ht="26.25" customHeight="1" x14ac:dyDescent="0.2">
      <c r="B1428" s="15"/>
      <c r="C1428" s="15"/>
      <c r="F1428" s="15"/>
      <c r="G1428" s="15"/>
      <c r="H1428" s="15"/>
      <c r="AF1428" s="36"/>
      <c r="AG1428" s="36"/>
      <c r="AH1428" s="36"/>
      <c r="AI1428" s="36"/>
      <c r="AJ1428" s="36"/>
      <c r="ET1428" s="15"/>
    </row>
    <row r="1429" spans="2:150" ht="26.25" customHeight="1" x14ac:dyDescent="0.2">
      <c r="B1429" s="15"/>
      <c r="C1429" s="15"/>
      <c r="F1429" s="15"/>
      <c r="G1429" s="15"/>
      <c r="H1429" s="15"/>
      <c r="AF1429" s="36"/>
      <c r="AG1429" s="36"/>
      <c r="AH1429" s="36"/>
      <c r="AI1429" s="36"/>
      <c r="AJ1429" s="36"/>
      <c r="ET1429" s="15"/>
    </row>
    <row r="1430" spans="2:150" ht="26.25" customHeight="1" x14ac:dyDescent="0.2">
      <c r="B1430" s="15"/>
      <c r="C1430" s="15"/>
      <c r="F1430" s="15"/>
      <c r="G1430" s="15"/>
      <c r="H1430" s="15"/>
      <c r="AF1430" s="36"/>
      <c r="AG1430" s="36"/>
      <c r="AH1430" s="36"/>
      <c r="AI1430" s="36"/>
      <c r="AJ1430" s="36"/>
      <c r="ET1430" s="15"/>
    </row>
    <row r="1431" spans="2:150" ht="26.25" customHeight="1" x14ac:dyDescent="0.2">
      <c r="B1431" s="15"/>
      <c r="C1431" s="15"/>
      <c r="F1431" s="15"/>
      <c r="G1431" s="15"/>
      <c r="H1431" s="15"/>
      <c r="AF1431" s="36"/>
      <c r="AG1431" s="36"/>
      <c r="AH1431" s="36"/>
      <c r="AI1431" s="36"/>
      <c r="AJ1431" s="36"/>
      <c r="ET1431" s="15"/>
    </row>
    <row r="1432" spans="2:150" ht="26.25" customHeight="1" x14ac:dyDescent="0.2">
      <c r="B1432" s="15"/>
      <c r="C1432" s="15"/>
      <c r="F1432" s="15"/>
      <c r="G1432" s="15"/>
      <c r="H1432" s="15"/>
      <c r="AF1432" s="36"/>
      <c r="AG1432" s="36"/>
      <c r="AH1432" s="36"/>
      <c r="AI1432" s="36"/>
      <c r="AJ1432" s="36"/>
      <c r="ET1432" s="15"/>
    </row>
    <row r="1433" spans="2:150" ht="26.25" customHeight="1" x14ac:dyDescent="0.2">
      <c r="B1433" s="15"/>
      <c r="C1433" s="15"/>
      <c r="F1433" s="15"/>
      <c r="G1433" s="15"/>
      <c r="H1433" s="15"/>
      <c r="AF1433" s="36"/>
      <c r="AG1433" s="36"/>
      <c r="AH1433" s="36"/>
      <c r="AI1433" s="36"/>
      <c r="AJ1433" s="36"/>
      <c r="ET1433" s="15"/>
    </row>
    <row r="1434" spans="2:150" ht="26.25" customHeight="1" x14ac:dyDescent="0.2">
      <c r="B1434" s="15"/>
      <c r="C1434" s="15"/>
      <c r="F1434" s="15"/>
      <c r="G1434" s="15"/>
      <c r="H1434" s="15"/>
      <c r="AF1434" s="36"/>
      <c r="AG1434" s="36"/>
      <c r="AH1434" s="36"/>
      <c r="AI1434" s="36"/>
      <c r="AJ1434" s="36"/>
      <c r="ET1434" s="15"/>
    </row>
    <row r="1435" spans="2:150" ht="26.25" customHeight="1" x14ac:dyDescent="0.2">
      <c r="B1435" s="15"/>
      <c r="C1435" s="15"/>
      <c r="F1435" s="15"/>
      <c r="G1435" s="15"/>
      <c r="H1435" s="15"/>
      <c r="AF1435" s="36"/>
      <c r="AG1435" s="36"/>
      <c r="AH1435" s="36"/>
      <c r="AI1435" s="36"/>
      <c r="AJ1435" s="36"/>
      <c r="ET1435" s="15"/>
    </row>
    <row r="1436" spans="2:150" ht="26.25" customHeight="1" x14ac:dyDescent="0.2">
      <c r="B1436" s="15"/>
      <c r="C1436" s="15"/>
      <c r="F1436" s="15"/>
      <c r="G1436" s="15"/>
      <c r="H1436" s="15"/>
      <c r="AF1436" s="36"/>
      <c r="AG1436" s="36"/>
      <c r="AH1436" s="36"/>
      <c r="AI1436" s="36"/>
      <c r="AJ1436" s="36"/>
      <c r="ET1436" s="15"/>
    </row>
    <row r="1437" spans="2:150" ht="26.25" customHeight="1" x14ac:dyDescent="0.2">
      <c r="B1437" s="15"/>
      <c r="C1437" s="15"/>
      <c r="F1437" s="15"/>
      <c r="G1437" s="15"/>
      <c r="H1437" s="15"/>
      <c r="AF1437" s="36"/>
      <c r="AG1437" s="36"/>
      <c r="AH1437" s="36"/>
      <c r="AI1437" s="36"/>
      <c r="AJ1437" s="36"/>
      <c r="ET1437" s="15"/>
    </row>
    <row r="1438" spans="2:150" ht="26.25" customHeight="1" x14ac:dyDescent="0.2">
      <c r="B1438" s="15"/>
      <c r="C1438" s="15"/>
      <c r="F1438" s="15"/>
      <c r="G1438" s="15"/>
      <c r="H1438" s="15"/>
      <c r="AF1438" s="36"/>
      <c r="AG1438" s="36"/>
      <c r="AH1438" s="36"/>
      <c r="AI1438" s="36"/>
      <c r="AJ1438" s="36"/>
      <c r="ET1438" s="15"/>
    </row>
    <row r="1439" spans="2:150" ht="26.25" customHeight="1" x14ac:dyDescent="0.2">
      <c r="B1439" s="15"/>
      <c r="C1439" s="15"/>
      <c r="F1439" s="15"/>
      <c r="G1439" s="15"/>
      <c r="H1439" s="15"/>
      <c r="AF1439" s="36"/>
      <c r="AG1439" s="36"/>
      <c r="AH1439" s="36"/>
      <c r="AI1439" s="36"/>
      <c r="AJ1439" s="36"/>
      <c r="ET1439" s="15"/>
    </row>
    <row r="1440" spans="2:150" ht="26.25" customHeight="1" x14ac:dyDescent="0.2">
      <c r="B1440" s="15"/>
      <c r="C1440" s="15"/>
      <c r="F1440" s="15"/>
      <c r="G1440" s="15"/>
      <c r="H1440" s="15"/>
      <c r="AF1440" s="36"/>
      <c r="AG1440" s="36"/>
      <c r="AH1440" s="36"/>
      <c r="AI1440" s="36"/>
      <c r="AJ1440" s="36"/>
      <c r="ET1440" s="15"/>
    </row>
    <row r="1441" spans="2:150" ht="26.25" customHeight="1" x14ac:dyDescent="0.2">
      <c r="B1441" s="15"/>
      <c r="C1441" s="15"/>
      <c r="F1441" s="15"/>
      <c r="G1441" s="15"/>
      <c r="H1441" s="15"/>
      <c r="AF1441" s="36"/>
      <c r="AG1441" s="36"/>
      <c r="AH1441" s="36"/>
      <c r="AI1441" s="36"/>
      <c r="AJ1441" s="36"/>
      <c r="ET1441" s="15"/>
    </row>
    <row r="1442" spans="2:150" ht="26.25" customHeight="1" x14ac:dyDescent="0.2">
      <c r="B1442" s="15"/>
      <c r="C1442" s="15"/>
      <c r="F1442" s="15"/>
      <c r="G1442" s="15"/>
      <c r="H1442" s="15"/>
      <c r="AF1442" s="36"/>
      <c r="AG1442" s="36"/>
      <c r="AH1442" s="36"/>
      <c r="AI1442" s="36"/>
      <c r="AJ1442" s="36"/>
      <c r="ET1442" s="15"/>
    </row>
    <row r="1443" spans="2:150" ht="26.25" customHeight="1" x14ac:dyDescent="0.2">
      <c r="B1443" s="15"/>
      <c r="C1443" s="15"/>
      <c r="F1443" s="15"/>
      <c r="G1443" s="15"/>
      <c r="H1443" s="15"/>
      <c r="AF1443" s="36"/>
      <c r="AG1443" s="36"/>
      <c r="AH1443" s="36"/>
      <c r="AI1443" s="36"/>
      <c r="AJ1443" s="36"/>
      <c r="ET1443" s="15"/>
    </row>
    <row r="1444" spans="2:150" ht="26.25" customHeight="1" x14ac:dyDescent="0.2">
      <c r="B1444" s="15"/>
      <c r="C1444" s="15"/>
      <c r="F1444" s="15"/>
      <c r="G1444" s="15"/>
      <c r="H1444" s="15"/>
      <c r="AF1444" s="36"/>
      <c r="AG1444" s="36"/>
      <c r="AH1444" s="36"/>
      <c r="AI1444" s="36"/>
      <c r="AJ1444" s="36"/>
      <c r="ET1444" s="15"/>
    </row>
    <row r="1445" spans="2:150" ht="26.25" customHeight="1" x14ac:dyDescent="0.2">
      <c r="B1445" s="15"/>
      <c r="C1445" s="15"/>
      <c r="F1445" s="15"/>
      <c r="G1445" s="15"/>
      <c r="H1445" s="15"/>
      <c r="AF1445" s="36"/>
      <c r="AG1445" s="36"/>
      <c r="AH1445" s="36"/>
      <c r="AI1445" s="36"/>
      <c r="AJ1445" s="36"/>
      <c r="ET1445" s="15"/>
    </row>
    <row r="1446" spans="2:150" ht="26.25" customHeight="1" x14ac:dyDescent="0.2">
      <c r="B1446" s="15"/>
      <c r="C1446" s="15"/>
      <c r="F1446" s="15"/>
      <c r="G1446" s="15"/>
      <c r="H1446" s="15"/>
      <c r="AF1446" s="36"/>
      <c r="AG1446" s="36"/>
      <c r="AH1446" s="36"/>
      <c r="AI1446" s="36"/>
      <c r="AJ1446" s="36"/>
      <c r="ET1446" s="15"/>
    </row>
    <row r="1447" spans="2:150" ht="26.25" customHeight="1" x14ac:dyDescent="0.2">
      <c r="B1447" s="15"/>
      <c r="C1447" s="15"/>
      <c r="F1447" s="15"/>
      <c r="G1447" s="15"/>
      <c r="H1447" s="15"/>
      <c r="AF1447" s="36"/>
      <c r="AG1447" s="36"/>
      <c r="AH1447" s="36"/>
      <c r="AI1447" s="36"/>
      <c r="AJ1447" s="36"/>
      <c r="ET1447" s="15"/>
    </row>
    <row r="1448" spans="2:150" ht="26.25" customHeight="1" x14ac:dyDescent="0.2">
      <c r="B1448" s="15"/>
      <c r="C1448" s="15"/>
      <c r="F1448" s="15"/>
      <c r="G1448" s="15"/>
      <c r="H1448" s="15"/>
      <c r="AF1448" s="36"/>
      <c r="AG1448" s="36"/>
      <c r="AH1448" s="36"/>
      <c r="AI1448" s="36"/>
      <c r="AJ1448" s="36"/>
      <c r="ET1448" s="15"/>
    </row>
    <row r="1449" spans="2:150" ht="26.25" customHeight="1" x14ac:dyDescent="0.2">
      <c r="B1449" s="15"/>
      <c r="C1449" s="15"/>
      <c r="F1449" s="15"/>
      <c r="G1449" s="15"/>
      <c r="H1449" s="15"/>
      <c r="AF1449" s="36"/>
      <c r="AG1449" s="36"/>
      <c r="AH1449" s="36"/>
      <c r="AI1449" s="36"/>
      <c r="AJ1449" s="36"/>
      <c r="ET1449" s="15"/>
    </row>
    <row r="1450" spans="2:150" ht="26.25" customHeight="1" x14ac:dyDescent="0.2">
      <c r="B1450" s="15"/>
      <c r="C1450" s="15"/>
      <c r="F1450" s="15"/>
      <c r="G1450" s="15"/>
      <c r="H1450" s="15"/>
      <c r="AF1450" s="36"/>
      <c r="AG1450" s="36"/>
      <c r="AH1450" s="36"/>
      <c r="AI1450" s="36"/>
      <c r="AJ1450" s="36"/>
      <c r="ET1450" s="15"/>
    </row>
    <row r="1451" spans="2:150" ht="26.25" customHeight="1" x14ac:dyDescent="0.2">
      <c r="B1451" s="15"/>
      <c r="C1451" s="15"/>
      <c r="F1451" s="15"/>
      <c r="G1451" s="15"/>
      <c r="H1451" s="15"/>
      <c r="ET1451" s="15"/>
    </row>
    <row r="1452" spans="2:150" ht="26.25" customHeight="1" x14ac:dyDescent="0.2">
      <c r="B1452" s="15"/>
      <c r="C1452" s="15"/>
      <c r="F1452" s="15"/>
      <c r="G1452" s="15"/>
      <c r="H1452" s="15"/>
      <c r="ET1452" s="15"/>
    </row>
    <row r="1453" spans="2:150" ht="26.25" customHeight="1" x14ac:dyDescent="0.2">
      <c r="B1453" s="15"/>
      <c r="C1453" s="15"/>
      <c r="F1453" s="15"/>
      <c r="G1453" s="15"/>
      <c r="H1453" s="15"/>
      <c r="ET1453" s="15"/>
    </row>
    <row r="1454" spans="2:150" ht="26.25" customHeight="1" x14ac:dyDescent="0.2">
      <c r="B1454" s="15"/>
      <c r="C1454" s="15"/>
      <c r="F1454" s="15"/>
      <c r="G1454" s="15"/>
      <c r="H1454" s="15"/>
      <c r="ET1454" s="15"/>
    </row>
    <row r="1455" spans="2:150" ht="26.25" customHeight="1" x14ac:dyDescent="0.2">
      <c r="B1455" s="15"/>
      <c r="C1455" s="15"/>
      <c r="F1455" s="15"/>
      <c r="G1455" s="15"/>
      <c r="H1455" s="15"/>
      <c r="ET1455" s="15"/>
    </row>
    <row r="1456" spans="2:150" ht="26.25" customHeight="1" x14ac:dyDescent="0.2">
      <c r="B1456" s="15"/>
      <c r="C1456" s="15"/>
      <c r="F1456" s="15"/>
      <c r="G1456" s="15"/>
      <c r="H1456" s="15"/>
      <c r="ET1456" s="15"/>
    </row>
    <row r="1457" spans="2:150" ht="26.25" customHeight="1" x14ac:dyDescent="0.2">
      <c r="B1457" s="15"/>
      <c r="C1457" s="15"/>
      <c r="F1457" s="15"/>
      <c r="G1457" s="15"/>
      <c r="H1457" s="15"/>
      <c r="ET1457" s="15"/>
    </row>
    <row r="1458" spans="2:150" ht="26.25" customHeight="1" x14ac:dyDescent="0.2">
      <c r="B1458" s="15"/>
      <c r="C1458" s="15"/>
      <c r="F1458" s="15"/>
      <c r="G1458" s="15"/>
      <c r="H1458" s="15"/>
      <c r="ET1458" s="15"/>
    </row>
    <row r="1459" spans="2:150" ht="26.25" customHeight="1" x14ac:dyDescent="0.2">
      <c r="B1459" s="15"/>
      <c r="C1459" s="15"/>
      <c r="F1459" s="15"/>
      <c r="G1459" s="15"/>
      <c r="H1459" s="15"/>
      <c r="ET1459" s="15"/>
    </row>
    <row r="1460" spans="2:150" ht="26.25" customHeight="1" x14ac:dyDescent="0.2">
      <c r="B1460" s="15"/>
      <c r="C1460" s="15"/>
      <c r="F1460" s="15"/>
      <c r="G1460" s="15"/>
      <c r="H1460" s="15"/>
      <c r="ET1460" s="15"/>
    </row>
    <row r="1461" spans="2:150" ht="26.25" customHeight="1" x14ac:dyDescent="0.2">
      <c r="B1461" s="15"/>
      <c r="C1461" s="15"/>
      <c r="F1461" s="15"/>
      <c r="G1461" s="15"/>
      <c r="H1461" s="15"/>
      <c r="ET1461" s="15"/>
    </row>
    <row r="1462" spans="2:150" ht="26.25" customHeight="1" x14ac:dyDescent="0.2">
      <c r="B1462" s="15"/>
      <c r="C1462" s="15"/>
      <c r="F1462" s="15"/>
      <c r="G1462" s="15"/>
      <c r="H1462" s="15"/>
      <c r="ET1462" s="15"/>
    </row>
    <row r="1463" spans="2:150" ht="26.25" customHeight="1" x14ac:dyDescent="0.2">
      <c r="B1463" s="15"/>
      <c r="C1463" s="15"/>
      <c r="F1463" s="15"/>
      <c r="G1463" s="15"/>
      <c r="H1463" s="15"/>
      <c r="ET1463" s="15"/>
    </row>
    <row r="1464" spans="2:150" ht="26.25" customHeight="1" x14ac:dyDescent="0.2">
      <c r="B1464" s="15"/>
      <c r="C1464" s="15"/>
      <c r="F1464" s="15"/>
      <c r="G1464" s="15"/>
      <c r="H1464" s="15"/>
      <c r="ET1464" s="15"/>
    </row>
    <row r="1465" spans="2:150" ht="26.25" customHeight="1" x14ac:dyDescent="0.2">
      <c r="B1465" s="15"/>
      <c r="C1465" s="15"/>
      <c r="F1465" s="15"/>
      <c r="G1465" s="15"/>
      <c r="H1465" s="15"/>
      <c r="ET1465" s="15"/>
    </row>
    <row r="1466" spans="2:150" ht="26.25" customHeight="1" x14ac:dyDescent="0.2">
      <c r="B1466" s="15"/>
      <c r="C1466" s="15"/>
      <c r="F1466" s="15"/>
      <c r="G1466" s="15"/>
      <c r="H1466" s="15"/>
      <c r="ET1466" s="15"/>
    </row>
    <row r="1467" spans="2:150" ht="26.25" customHeight="1" x14ac:dyDescent="0.2">
      <c r="B1467" s="15"/>
      <c r="C1467" s="15"/>
      <c r="F1467" s="15"/>
      <c r="G1467" s="15"/>
      <c r="H1467" s="15"/>
      <c r="ET1467" s="15"/>
    </row>
    <row r="1468" spans="2:150" ht="26.25" customHeight="1" x14ac:dyDescent="0.2">
      <c r="B1468" s="15"/>
      <c r="C1468" s="15"/>
      <c r="F1468" s="15"/>
      <c r="G1468" s="15"/>
      <c r="H1468" s="15"/>
      <c r="ET1468" s="15"/>
    </row>
    <row r="1469" spans="2:150" ht="26.25" customHeight="1" x14ac:dyDescent="0.2">
      <c r="B1469" s="15"/>
      <c r="C1469" s="15"/>
      <c r="F1469" s="15"/>
      <c r="G1469" s="15"/>
      <c r="H1469" s="15"/>
      <c r="ET1469" s="15"/>
    </row>
    <row r="1470" spans="2:150" ht="26.25" customHeight="1" x14ac:dyDescent="0.2">
      <c r="B1470" s="15"/>
      <c r="C1470" s="15"/>
      <c r="F1470" s="15"/>
      <c r="G1470" s="15"/>
      <c r="H1470" s="15"/>
      <c r="ET1470" s="15"/>
    </row>
    <row r="1471" spans="2:150" ht="26.25" customHeight="1" x14ac:dyDescent="0.2">
      <c r="B1471" s="15"/>
      <c r="C1471" s="15"/>
      <c r="F1471" s="15"/>
      <c r="G1471" s="15"/>
      <c r="H1471" s="15"/>
      <c r="ET1471" s="15"/>
    </row>
    <row r="1472" spans="2:150" ht="26.25" customHeight="1" x14ac:dyDescent="0.2">
      <c r="B1472" s="15"/>
      <c r="C1472" s="15"/>
      <c r="F1472" s="15"/>
      <c r="G1472" s="15"/>
      <c r="H1472" s="15"/>
      <c r="ET1472" s="15"/>
    </row>
    <row r="1473" spans="2:150" ht="26.25" customHeight="1" x14ac:dyDescent="0.2">
      <c r="B1473" s="15"/>
      <c r="C1473" s="15"/>
      <c r="F1473" s="15"/>
      <c r="G1473" s="15"/>
      <c r="H1473" s="15"/>
      <c r="ET1473" s="15"/>
    </row>
    <row r="1474" spans="2:150" ht="26.25" customHeight="1" x14ac:dyDescent="0.2">
      <c r="B1474" s="15"/>
      <c r="C1474" s="15"/>
      <c r="F1474" s="15"/>
      <c r="G1474" s="15"/>
      <c r="H1474" s="15"/>
      <c r="ET1474" s="15"/>
    </row>
    <row r="1475" spans="2:150" ht="26.25" customHeight="1" x14ac:dyDescent="0.2">
      <c r="B1475" s="15"/>
      <c r="C1475" s="15"/>
      <c r="F1475" s="15"/>
      <c r="G1475" s="15"/>
      <c r="H1475" s="15"/>
      <c r="ET1475" s="15"/>
    </row>
    <row r="1476" spans="2:150" ht="26.25" customHeight="1" x14ac:dyDescent="0.2">
      <c r="B1476" s="15"/>
      <c r="C1476" s="15"/>
      <c r="F1476" s="15"/>
      <c r="G1476" s="15"/>
      <c r="H1476" s="15"/>
      <c r="ET1476" s="15"/>
    </row>
    <row r="1477" spans="2:150" ht="26.25" customHeight="1" x14ac:dyDescent="0.2">
      <c r="B1477" s="15"/>
      <c r="C1477" s="15"/>
      <c r="F1477" s="15"/>
      <c r="G1477" s="15"/>
      <c r="H1477" s="15"/>
      <c r="ET1477" s="15"/>
    </row>
    <row r="1478" spans="2:150" ht="26.25" customHeight="1" x14ac:dyDescent="0.2">
      <c r="B1478" s="15"/>
      <c r="C1478" s="15"/>
      <c r="F1478" s="15"/>
      <c r="G1478" s="15"/>
      <c r="H1478" s="15"/>
      <c r="ET1478" s="15"/>
    </row>
    <row r="1479" spans="2:150" ht="26.25" customHeight="1" x14ac:dyDescent="0.2">
      <c r="B1479" s="15"/>
      <c r="C1479" s="15"/>
      <c r="F1479" s="15"/>
      <c r="G1479" s="15"/>
      <c r="H1479" s="15"/>
      <c r="ET1479" s="15"/>
    </row>
    <row r="1480" spans="2:150" ht="26.25" customHeight="1" x14ac:dyDescent="0.2">
      <c r="B1480" s="15"/>
      <c r="C1480" s="15"/>
      <c r="F1480" s="15"/>
      <c r="G1480" s="15"/>
      <c r="H1480" s="15"/>
      <c r="ET1480" s="15"/>
    </row>
    <row r="1481" spans="2:150" ht="26.25" customHeight="1" x14ac:dyDescent="0.2">
      <c r="B1481" s="15"/>
      <c r="C1481" s="15"/>
      <c r="F1481" s="15"/>
      <c r="G1481" s="15"/>
      <c r="H1481" s="15"/>
      <c r="ET1481" s="15"/>
    </row>
    <row r="1482" spans="2:150" ht="26.25" customHeight="1" x14ac:dyDescent="0.2">
      <c r="B1482" s="15"/>
      <c r="C1482" s="15"/>
      <c r="F1482" s="15"/>
      <c r="G1482" s="15"/>
      <c r="H1482" s="15"/>
      <c r="ET1482" s="15"/>
    </row>
    <row r="1483" spans="2:150" ht="26.25" customHeight="1" x14ac:dyDescent="0.2">
      <c r="B1483" s="15"/>
      <c r="C1483" s="15"/>
      <c r="F1483" s="15"/>
      <c r="G1483" s="15"/>
      <c r="H1483" s="15"/>
      <c r="ET1483" s="15"/>
    </row>
    <row r="1484" spans="2:150" ht="26.25" customHeight="1" x14ac:dyDescent="0.2">
      <c r="B1484" s="15"/>
      <c r="C1484" s="15"/>
      <c r="F1484" s="15"/>
      <c r="G1484" s="15"/>
      <c r="H1484" s="15"/>
      <c r="ET1484" s="15"/>
    </row>
    <row r="1485" spans="2:150" ht="26.25" customHeight="1" x14ac:dyDescent="0.2">
      <c r="B1485" s="15"/>
      <c r="C1485" s="15"/>
      <c r="F1485" s="15"/>
      <c r="G1485" s="15"/>
      <c r="H1485" s="15"/>
      <c r="ET1485" s="15"/>
    </row>
    <row r="1486" spans="2:150" ht="26.25" customHeight="1" x14ac:dyDescent="0.2">
      <c r="B1486" s="15"/>
      <c r="C1486" s="15"/>
      <c r="F1486" s="15"/>
      <c r="G1486" s="15"/>
      <c r="H1486" s="15"/>
      <c r="ET1486" s="15"/>
    </row>
    <row r="1487" spans="2:150" ht="26.25" customHeight="1" x14ac:dyDescent="0.2">
      <c r="B1487" s="15"/>
      <c r="C1487" s="15"/>
      <c r="F1487" s="15"/>
      <c r="G1487" s="15"/>
      <c r="H1487" s="15"/>
      <c r="ET1487" s="15"/>
    </row>
    <row r="1488" spans="2:150" ht="26.25" customHeight="1" x14ac:dyDescent="0.2">
      <c r="B1488" s="15"/>
      <c r="C1488" s="15"/>
      <c r="F1488" s="15"/>
      <c r="G1488" s="15"/>
      <c r="H1488" s="15"/>
      <c r="ET1488" s="15"/>
    </row>
    <row r="1489" spans="2:150" ht="26.25" customHeight="1" x14ac:dyDescent="0.2">
      <c r="B1489" s="15"/>
      <c r="C1489" s="15"/>
      <c r="F1489" s="15"/>
      <c r="G1489" s="15"/>
      <c r="H1489" s="15"/>
      <c r="ET1489" s="15"/>
    </row>
    <row r="1490" spans="2:150" ht="26.25" customHeight="1" x14ac:dyDescent="0.2">
      <c r="B1490" s="15"/>
      <c r="C1490" s="15"/>
      <c r="F1490" s="15"/>
      <c r="G1490" s="15"/>
      <c r="H1490" s="15"/>
      <c r="ET1490" s="15"/>
    </row>
    <row r="1491" spans="2:150" ht="26.25" customHeight="1" x14ac:dyDescent="0.2">
      <c r="B1491" s="15"/>
      <c r="C1491" s="15"/>
      <c r="F1491" s="15"/>
      <c r="G1491" s="15"/>
      <c r="H1491" s="15"/>
      <c r="ET1491" s="15"/>
    </row>
    <row r="1492" spans="2:150" ht="26.25" customHeight="1" x14ac:dyDescent="0.2">
      <c r="B1492" s="15"/>
      <c r="C1492" s="15"/>
      <c r="F1492" s="15"/>
      <c r="G1492" s="15"/>
      <c r="H1492" s="15"/>
      <c r="ET1492" s="15"/>
    </row>
    <row r="1493" spans="2:150" ht="26.25" customHeight="1" x14ac:dyDescent="0.2">
      <c r="B1493" s="15"/>
      <c r="C1493" s="15"/>
      <c r="F1493" s="15"/>
      <c r="G1493" s="15"/>
      <c r="H1493" s="15"/>
      <c r="ET1493" s="15"/>
    </row>
    <row r="1494" spans="2:150" ht="26.25" customHeight="1" x14ac:dyDescent="0.2">
      <c r="B1494" s="15"/>
      <c r="C1494" s="15"/>
      <c r="F1494" s="15"/>
      <c r="G1494" s="15"/>
      <c r="H1494" s="15"/>
      <c r="ET1494" s="15"/>
    </row>
    <row r="1495" spans="2:150" ht="26.25" customHeight="1" x14ac:dyDescent="0.2">
      <c r="B1495" s="15"/>
      <c r="C1495" s="15"/>
      <c r="F1495" s="15"/>
      <c r="G1495" s="15"/>
      <c r="H1495" s="15"/>
      <c r="ET1495" s="15"/>
    </row>
    <row r="1496" spans="2:150" ht="26.25" customHeight="1" x14ac:dyDescent="0.2">
      <c r="B1496" s="15"/>
      <c r="C1496" s="15"/>
      <c r="F1496" s="15"/>
      <c r="G1496" s="15"/>
      <c r="H1496" s="15"/>
      <c r="ET1496" s="15"/>
    </row>
    <row r="1497" spans="2:150" ht="26.25" customHeight="1" x14ac:dyDescent="0.2">
      <c r="B1497" s="15"/>
      <c r="C1497" s="15"/>
      <c r="F1497" s="15"/>
      <c r="G1497" s="15"/>
      <c r="H1497" s="15"/>
      <c r="ET1497" s="15"/>
    </row>
    <row r="1498" spans="2:150" ht="26.25" customHeight="1" x14ac:dyDescent="0.2">
      <c r="B1498" s="15"/>
      <c r="C1498" s="15"/>
      <c r="F1498" s="15"/>
      <c r="G1498" s="15"/>
      <c r="H1498" s="15"/>
      <c r="ET1498" s="15"/>
    </row>
    <row r="1499" spans="2:150" ht="26.25" customHeight="1" x14ac:dyDescent="0.2">
      <c r="B1499" s="15"/>
      <c r="C1499" s="15"/>
      <c r="F1499" s="15"/>
      <c r="G1499" s="15"/>
      <c r="H1499" s="15"/>
      <c r="ET1499" s="15"/>
    </row>
    <row r="1500" spans="2:150" ht="26.25" customHeight="1" x14ac:dyDescent="0.2">
      <c r="B1500" s="15"/>
      <c r="C1500" s="15"/>
      <c r="F1500" s="15"/>
      <c r="G1500" s="15"/>
      <c r="H1500" s="15"/>
      <c r="ET1500" s="15"/>
    </row>
    <row r="1501" spans="2:150" ht="26.25" customHeight="1" x14ac:dyDescent="0.2">
      <c r="B1501" s="15"/>
      <c r="C1501" s="15"/>
      <c r="F1501" s="15"/>
      <c r="G1501" s="15"/>
      <c r="H1501" s="15"/>
      <c r="ET1501" s="15"/>
    </row>
    <row r="1502" spans="2:150" ht="26.25" customHeight="1" x14ac:dyDescent="0.2">
      <c r="B1502" s="15"/>
      <c r="C1502" s="15"/>
      <c r="F1502" s="15"/>
      <c r="G1502" s="15"/>
      <c r="H1502" s="15"/>
      <c r="ET1502" s="15"/>
    </row>
    <row r="1503" spans="2:150" ht="26.25" customHeight="1" x14ac:dyDescent="0.2">
      <c r="B1503" s="15"/>
      <c r="C1503" s="15"/>
      <c r="F1503" s="15"/>
      <c r="G1503" s="15"/>
      <c r="H1503" s="15"/>
      <c r="ET1503" s="15"/>
    </row>
    <row r="1504" spans="2:150" ht="26.25" customHeight="1" x14ac:dyDescent="0.2">
      <c r="B1504" s="15"/>
      <c r="C1504" s="15"/>
      <c r="F1504" s="15"/>
      <c r="G1504" s="15"/>
      <c r="H1504" s="15"/>
      <c r="ET1504" s="15"/>
    </row>
    <row r="1505" spans="2:150" ht="26.25" customHeight="1" x14ac:dyDescent="0.2">
      <c r="B1505" s="15"/>
      <c r="C1505" s="15"/>
      <c r="F1505" s="15"/>
      <c r="G1505" s="15"/>
      <c r="H1505" s="15"/>
      <c r="ET1505" s="15"/>
    </row>
    <row r="1506" spans="2:150" ht="26.25" customHeight="1" x14ac:dyDescent="0.2">
      <c r="B1506" s="15"/>
      <c r="C1506" s="15"/>
      <c r="F1506" s="15"/>
      <c r="G1506" s="15"/>
      <c r="H1506" s="15"/>
      <c r="ET1506" s="15"/>
    </row>
    <row r="1507" spans="2:150" ht="26.25" customHeight="1" x14ac:dyDescent="0.2">
      <c r="B1507" s="15"/>
      <c r="C1507" s="15"/>
      <c r="F1507" s="15"/>
      <c r="G1507" s="15"/>
      <c r="H1507" s="15"/>
      <c r="ET1507" s="15"/>
    </row>
    <row r="1508" spans="2:150" ht="26.25" customHeight="1" x14ac:dyDescent="0.2">
      <c r="B1508" s="15"/>
      <c r="C1508" s="15"/>
      <c r="F1508" s="15"/>
      <c r="G1508" s="15"/>
      <c r="H1508" s="15"/>
      <c r="ET1508" s="15"/>
    </row>
    <row r="1509" spans="2:150" ht="26.25" customHeight="1" x14ac:dyDescent="0.2">
      <c r="B1509" s="15"/>
      <c r="C1509" s="15"/>
      <c r="F1509" s="15"/>
      <c r="G1509" s="15"/>
      <c r="H1509" s="15"/>
      <c r="ET1509" s="15"/>
    </row>
    <row r="1510" spans="2:150" ht="26.25" customHeight="1" x14ac:dyDescent="0.2">
      <c r="B1510" s="15"/>
      <c r="C1510" s="15"/>
      <c r="F1510" s="15"/>
      <c r="G1510" s="15"/>
      <c r="H1510" s="15"/>
      <c r="ET1510" s="15"/>
    </row>
    <row r="1511" spans="2:150" ht="26.25" customHeight="1" x14ac:dyDescent="0.2">
      <c r="B1511" s="15"/>
      <c r="C1511" s="15"/>
      <c r="F1511" s="15"/>
      <c r="G1511" s="15"/>
      <c r="H1511" s="15"/>
      <c r="ET1511" s="15"/>
    </row>
    <row r="1512" spans="2:150" ht="26.25" customHeight="1" x14ac:dyDescent="0.2">
      <c r="B1512" s="15"/>
      <c r="C1512" s="15"/>
      <c r="F1512" s="15"/>
      <c r="G1512" s="15"/>
      <c r="H1512" s="15"/>
      <c r="ET1512" s="15"/>
    </row>
    <row r="1513" spans="2:150" ht="26.25" customHeight="1" x14ac:dyDescent="0.2">
      <c r="B1513" s="15"/>
      <c r="C1513" s="15"/>
      <c r="F1513" s="15"/>
      <c r="G1513" s="15"/>
      <c r="H1513" s="15"/>
      <c r="ET1513" s="15"/>
    </row>
    <row r="1514" spans="2:150" ht="26.25" customHeight="1" x14ac:dyDescent="0.2">
      <c r="B1514" s="15"/>
      <c r="C1514" s="15"/>
      <c r="F1514" s="15"/>
      <c r="G1514" s="15"/>
      <c r="H1514" s="15"/>
      <c r="ET1514" s="15"/>
    </row>
    <row r="1515" spans="2:150" ht="26.25" customHeight="1" x14ac:dyDescent="0.2">
      <c r="B1515" s="15"/>
      <c r="C1515" s="15"/>
      <c r="F1515" s="15"/>
      <c r="G1515" s="15"/>
      <c r="H1515" s="15"/>
      <c r="ET1515" s="15"/>
    </row>
    <row r="1516" spans="2:150" ht="26.25" customHeight="1" x14ac:dyDescent="0.2">
      <c r="B1516" s="15"/>
      <c r="C1516" s="15"/>
      <c r="F1516" s="15"/>
      <c r="G1516" s="15"/>
      <c r="H1516" s="15"/>
      <c r="ET1516" s="15"/>
    </row>
    <row r="1517" spans="2:150" ht="26.25" customHeight="1" x14ac:dyDescent="0.2">
      <c r="B1517" s="15"/>
      <c r="C1517" s="15"/>
      <c r="F1517" s="15"/>
      <c r="G1517" s="15"/>
      <c r="H1517" s="15"/>
      <c r="ET1517" s="15"/>
    </row>
    <row r="1518" spans="2:150" ht="26.25" customHeight="1" x14ac:dyDescent="0.2">
      <c r="B1518" s="15"/>
      <c r="C1518" s="15"/>
      <c r="F1518" s="15"/>
      <c r="G1518" s="15"/>
      <c r="H1518" s="15"/>
      <c r="ET1518" s="15"/>
    </row>
    <row r="1519" spans="2:150" ht="26.25" customHeight="1" x14ac:dyDescent="0.2">
      <c r="B1519" s="15"/>
      <c r="C1519" s="15"/>
      <c r="F1519" s="15"/>
      <c r="G1519" s="15"/>
      <c r="H1519" s="15"/>
      <c r="ET1519" s="15"/>
    </row>
    <row r="1520" spans="2:150" ht="26.25" customHeight="1" x14ac:dyDescent="0.2">
      <c r="B1520" s="15"/>
      <c r="C1520" s="15"/>
      <c r="F1520" s="15"/>
      <c r="G1520" s="15"/>
      <c r="H1520" s="15"/>
      <c r="ET1520" s="15"/>
    </row>
    <row r="1521" spans="2:150" ht="26.25" customHeight="1" x14ac:dyDescent="0.2">
      <c r="B1521" s="15"/>
      <c r="C1521" s="15"/>
      <c r="F1521" s="15"/>
      <c r="G1521" s="15"/>
      <c r="H1521" s="15"/>
      <c r="ET1521" s="15"/>
    </row>
    <row r="1522" spans="2:150" ht="26.25" customHeight="1" x14ac:dyDescent="0.2">
      <c r="B1522" s="15"/>
      <c r="C1522" s="15"/>
      <c r="F1522" s="15"/>
      <c r="G1522" s="15"/>
      <c r="H1522" s="15"/>
      <c r="ET1522" s="15"/>
    </row>
    <row r="1523" spans="2:150" ht="26.25" customHeight="1" x14ac:dyDescent="0.2">
      <c r="B1523" s="15"/>
      <c r="C1523" s="15"/>
      <c r="F1523" s="15"/>
      <c r="G1523" s="15"/>
      <c r="H1523" s="15"/>
      <c r="ET1523" s="15"/>
    </row>
    <row r="1524" spans="2:150" ht="26.25" customHeight="1" x14ac:dyDescent="0.2">
      <c r="B1524" s="15"/>
      <c r="C1524" s="15"/>
      <c r="F1524" s="15"/>
      <c r="G1524" s="15"/>
      <c r="H1524" s="15"/>
      <c r="ET1524" s="15"/>
    </row>
    <row r="1525" spans="2:150" ht="26.25" customHeight="1" x14ac:dyDescent="0.2">
      <c r="B1525" s="15"/>
      <c r="C1525" s="15"/>
      <c r="F1525" s="15"/>
      <c r="G1525" s="15"/>
      <c r="H1525" s="15"/>
      <c r="ET1525" s="15"/>
    </row>
    <row r="1526" spans="2:150" ht="26.25" customHeight="1" x14ac:dyDescent="0.2">
      <c r="B1526" s="15"/>
      <c r="C1526" s="15"/>
      <c r="F1526" s="15"/>
      <c r="G1526" s="15"/>
      <c r="H1526" s="15"/>
      <c r="ET1526" s="15"/>
    </row>
    <row r="1527" spans="2:150" ht="26.25" customHeight="1" x14ac:dyDescent="0.2">
      <c r="B1527" s="15"/>
      <c r="C1527" s="15"/>
      <c r="F1527" s="15"/>
      <c r="G1527" s="15"/>
      <c r="H1527" s="15"/>
      <c r="ET1527" s="15"/>
    </row>
    <row r="1528" spans="2:150" ht="26.25" customHeight="1" x14ac:dyDescent="0.2">
      <c r="B1528" s="15"/>
      <c r="C1528" s="15"/>
      <c r="F1528" s="15"/>
      <c r="G1528" s="15"/>
      <c r="H1528" s="15"/>
      <c r="ET1528" s="15"/>
    </row>
    <row r="1529" spans="2:150" ht="26.25" customHeight="1" x14ac:dyDescent="0.2">
      <c r="B1529" s="15"/>
      <c r="C1529" s="15"/>
      <c r="F1529" s="15"/>
      <c r="G1529" s="15"/>
      <c r="H1529" s="15"/>
      <c r="ET1529" s="15"/>
    </row>
    <row r="1530" spans="2:150" ht="26.25" customHeight="1" x14ac:dyDescent="0.2">
      <c r="B1530" s="15"/>
      <c r="C1530" s="15"/>
      <c r="F1530" s="15"/>
      <c r="G1530" s="15"/>
      <c r="H1530" s="15"/>
      <c r="ET1530" s="15"/>
    </row>
    <row r="1531" spans="2:150" ht="26.25" customHeight="1" x14ac:dyDescent="0.2">
      <c r="B1531" s="15"/>
      <c r="C1531" s="15"/>
      <c r="F1531" s="15"/>
      <c r="G1531" s="15"/>
      <c r="H1531" s="15"/>
      <c r="ET1531" s="15"/>
    </row>
    <row r="1532" spans="2:150" ht="26.25" customHeight="1" x14ac:dyDescent="0.2">
      <c r="B1532" s="15"/>
      <c r="C1532" s="15"/>
      <c r="F1532" s="15"/>
      <c r="G1532" s="15"/>
      <c r="H1532" s="15"/>
      <c r="ET1532" s="15"/>
    </row>
    <row r="1533" spans="2:150" ht="26.25" customHeight="1" x14ac:dyDescent="0.2">
      <c r="B1533" s="15"/>
      <c r="C1533" s="15"/>
      <c r="F1533" s="15"/>
      <c r="G1533" s="15"/>
      <c r="H1533" s="15"/>
      <c r="ET1533" s="15"/>
    </row>
    <row r="1534" spans="2:150" ht="26.25" customHeight="1" x14ac:dyDescent="0.2">
      <c r="B1534" s="15"/>
      <c r="C1534" s="15"/>
      <c r="F1534" s="15"/>
      <c r="G1534" s="15"/>
      <c r="H1534" s="15"/>
      <c r="ET1534" s="15"/>
    </row>
    <row r="1535" spans="2:150" ht="26.25" customHeight="1" x14ac:dyDescent="0.2">
      <c r="B1535" s="15"/>
      <c r="C1535" s="15"/>
      <c r="F1535" s="15"/>
      <c r="G1535" s="15"/>
      <c r="H1535" s="15"/>
      <c r="ET1535" s="15"/>
    </row>
    <row r="1536" spans="2:150" ht="26.25" customHeight="1" x14ac:dyDescent="0.2">
      <c r="B1536" s="15"/>
      <c r="C1536" s="15"/>
      <c r="F1536" s="15"/>
      <c r="G1536" s="15"/>
      <c r="H1536" s="15"/>
      <c r="ET1536" s="15"/>
    </row>
    <row r="1537" spans="2:150" ht="26.25" customHeight="1" x14ac:dyDescent="0.2">
      <c r="B1537" s="15"/>
      <c r="C1537" s="15"/>
      <c r="F1537" s="15"/>
      <c r="G1537" s="15"/>
      <c r="H1537" s="15"/>
      <c r="ET1537" s="15"/>
    </row>
    <row r="1538" spans="2:150" ht="26.25" customHeight="1" x14ac:dyDescent="0.2">
      <c r="B1538" s="15"/>
      <c r="C1538" s="15"/>
      <c r="F1538" s="15"/>
      <c r="G1538" s="15"/>
      <c r="H1538" s="15"/>
      <c r="ET1538" s="15"/>
    </row>
    <row r="1539" spans="2:150" ht="26.25" customHeight="1" x14ac:dyDescent="0.2">
      <c r="B1539" s="15"/>
      <c r="C1539" s="15"/>
      <c r="F1539" s="15"/>
      <c r="G1539" s="15"/>
      <c r="H1539" s="15"/>
      <c r="ES1539" s="15"/>
      <c r="ET1539" s="15"/>
    </row>
    <row r="1540" spans="2:150" ht="26.25" customHeight="1" x14ac:dyDescent="0.2">
      <c r="B1540" s="15"/>
      <c r="C1540" s="15"/>
      <c r="F1540" s="15"/>
      <c r="G1540" s="15"/>
      <c r="H1540" s="15"/>
      <c r="ES1540" s="15"/>
      <c r="ET1540" s="15"/>
    </row>
    <row r="1541" spans="2:150" ht="26.25" customHeight="1" x14ac:dyDescent="0.2">
      <c r="B1541" s="15"/>
      <c r="C1541" s="15"/>
      <c r="F1541" s="15"/>
      <c r="G1541" s="15"/>
      <c r="H1541" s="15"/>
      <c r="ES1541" s="15"/>
      <c r="ET1541" s="15"/>
    </row>
    <row r="1542" spans="2:150" ht="26.25" customHeight="1" x14ac:dyDescent="0.2">
      <c r="B1542" s="15"/>
      <c r="C1542" s="15"/>
      <c r="F1542" s="15"/>
      <c r="G1542" s="15"/>
      <c r="H1542" s="15"/>
      <c r="ES1542" s="15"/>
      <c r="ET1542" s="15"/>
    </row>
    <row r="1543" spans="2:150" ht="26.25" customHeight="1" x14ac:dyDescent="0.2">
      <c r="B1543" s="15"/>
      <c r="C1543" s="15"/>
      <c r="F1543" s="15"/>
      <c r="G1543" s="15"/>
      <c r="H1543" s="15"/>
      <c r="ES1543" s="15"/>
      <c r="ET1543" s="15"/>
    </row>
    <row r="1544" spans="2:150" ht="26.25" customHeight="1" x14ac:dyDescent="0.2">
      <c r="B1544" s="15"/>
      <c r="C1544" s="15"/>
      <c r="F1544" s="15"/>
      <c r="G1544" s="15"/>
      <c r="H1544" s="15"/>
      <c r="ES1544" s="15"/>
      <c r="ET1544" s="15"/>
    </row>
    <row r="1545" spans="2:150" ht="26.25" customHeight="1" x14ac:dyDescent="0.2">
      <c r="B1545" s="15"/>
      <c r="C1545" s="15"/>
      <c r="F1545" s="15"/>
      <c r="G1545" s="15"/>
      <c r="H1545" s="15"/>
      <c r="ES1545" s="15"/>
      <c r="ET1545" s="15"/>
    </row>
    <row r="1546" spans="2:150" ht="26.25" customHeight="1" x14ac:dyDescent="0.2">
      <c r="B1546" s="15"/>
      <c r="C1546" s="15"/>
      <c r="F1546" s="15"/>
      <c r="G1546" s="15"/>
      <c r="H1546" s="15"/>
      <c r="ES1546" s="15"/>
      <c r="ET1546" s="15"/>
    </row>
    <row r="1547" spans="2:150" ht="26.25" customHeight="1" x14ac:dyDescent="0.2">
      <c r="B1547" s="15"/>
      <c r="C1547" s="15"/>
      <c r="F1547" s="15"/>
      <c r="G1547" s="15"/>
      <c r="H1547" s="15"/>
      <c r="ES1547" s="15"/>
      <c r="ET1547" s="15"/>
    </row>
    <row r="1548" spans="2:150" ht="26.25" customHeight="1" x14ac:dyDescent="0.2">
      <c r="B1548" s="15"/>
      <c r="C1548" s="15"/>
      <c r="F1548" s="15"/>
      <c r="G1548" s="15"/>
      <c r="H1548" s="15"/>
      <c r="ES1548" s="15"/>
      <c r="ET1548" s="15"/>
    </row>
    <row r="1549" spans="2:150" ht="26.25" customHeight="1" x14ac:dyDescent="0.2">
      <c r="B1549" s="15"/>
      <c r="C1549" s="15"/>
      <c r="F1549" s="15"/>
      <c r="G1549" s="15"/>
      <c r="H1549" s="15"/>
      <c r="ES1549" s="15"/>
      <c r="ET1549" s="15"/>
    </row>
    <row r="1550" spans="2:150" ht="26.25" customHeight="1" x14ac:dyDescent="0.2">
      <c r="B1550" s="15"/>
      <c r="C1550" s="15"/>
      <c r="F1550" s="15"/>
      <c r="G1550" s="15"/>
      <c r="H1550" s="15"/>
      <c r="ES1550" s="15"/>
      <c r="ET1550" s="15"/>
    </row>
    <row r="1551" spans="2:150" ht="26.25" customHeight="1" x14ac:dyDescent="0.2">
      <c r="B1551" s="15"/>
      <c r="C1551" s="15"/>
      <c r="F1551" s="15"/>
      <c r="G1551" s="15"/>
      <c r="H1551" s="15"/>
      <c r="ES1551" s="15"/>
      <c r="ET1551" s="15"/>
    </row>
    <row r="1552" spans="2:150" ht="26.25" customHeight="1" x14ac:dyDescent="0.2">
      <c r="B1552" s="15"/>
      <c r="C1552" s="15"/>
      <c r="F1552" s="15"/>
      <c r="G1552" s="15"/>
      <c r="H1552" s="15"/>
      <c r="ES1552" s="15"/>
      <c r="ET1552" s="15"/>
    </row>
    <row r="1553" spans="2:150" ht="26.25" customHeight="1" x14ac:dyDescent="0.2">
      <c r="B1553" s="15"/>
      <c r="C1553" s="15"/>
      <c r="F1553" s="15"/>
      <c r="G1553" s="15"/>
      <c r="H1553" s="15"/>
      <c r="ES1553" s="15"/>
      <c r="ET1553" s="15"/>
    </row>
    <row r="1554" spans="2:150" ht="26.25" customHeight="1" x14ac:dyDescent="0.2">
      <c r="B1554" s="15"/>
      <c r="C1554" s="15"/>
      <c r="F1554" s="15"/>
      <c r="G1554" s="15"/>
      <c r="H1554" s="15"/>
      <c r="ES1554" s="15"/>
      <c r="ET1554" s="15"/>
    </row>
    <row r="1555" spans="2:150" ht="26.25" customHeight="1" x14ac:dyDescent="0.2">
      <c r="B1555" s="15"/>
      <c r="C1555" s="15"/>
      <c r="F1555" s="15"/>
      <c r="G1555" s="15"/>
      <c r="H1555" s="15"/>
      <c r="ES1555" s="15"/>
      <c r="ET1555" s="15"/>
    </row>
    <row r="1556" spans="2:150" ht="26.25" customHeight="1" x14ac:dyDescent="0.2">
      <c r="B1556" s="15"/>
      <c r="C1556" s="15"/>
      <c r="F1556" s="15"/>
      <c r="G1556" s="15"/>
      <c r="H1556" s="15"/>
      <c r="ES1556" s="15"/>
      <c r="ET1556" s="15"/>
    </row>
    <row r="1557" spans="2:150" ht="26.25" customHeight="1" x14ac:dyDescent="0.2">
      <c r="B1557" s="15"/>
      <c r="C1557" s="15"/>
      <c r="F1557" s="15"/>
      <c r="G1557" s="15"/>
      <c r="H1557" s="15"/>
      <c r="ES1557" s="15"/>
      <c r="ET1557" s="15"/>
    </row>
    <row r="1558" spans="2:150" ht="26.25" customHeight="1" x14ac:dyDescent="0.2">
      <c r="B1558" s="15"/>
      <c r="C1558" s="15"/>
      <c r="F1558" s="15"/>
      <c r="G1558" s="15"/>
      <c r="H1558" s="15"/>
      <c r="ES1558" s="15"/>
      <c r="ET1558" s="15"/>
    </row>
    <row r="1559" spans="2:150" ht="26.25" customHeight="1" x14ac:dyDescent="0.2">
      <c r="B1559" s="15"/>
      <c r="C1559" s="15"/>
      <c r="F1559" s="15"/>
      <c r="G1559" s="15"/>
      <c r="H1559" s="15"/>
      <c r="ES1559" s="15"/>
      <c r="ET1559" s="15"/>
    </row>
    <row r="1560" spans="2:150" ht="26.25" customHeight="1" x14ac:dyDescent="0.2">
      <c r="B1560" s="15"/>
      <c r="C1560" s="15"/>
      <c r="F1560" s="15"/>
      <c r="G1560" s="15"/>
      <c r="H1560" s="15"/>
      <c r="ES1560" s="15"/>
      <c r="ET1560" s="15"/>
    </row>
    <row r="1561" spans="2:150" ht="26.25" customHeight="1" x14ac:dyDescent="0.2">
      <c r="B1561" s="15"/>
      <c r="C1561" s="15"/>
      <c r="F1561" s="15"/>
      <c r="G1561" s="15"/>
      <c r="H1561" s="15"/>
      <c r="ES1561" s="15"/>
      <c r="ET1561" s="15"/>
    </row>
    <row r="1562" spans="2:150" ht="26.25" customHeight="1" x14ac:dyDescent="0.2">
      <c r="B1562" s="15"/>
      <c r="C1562" s="15"/>
      <c r="F1562" s="15"/>
      <c r="G1562" s="15"/>
      <c r="H1562" s="15"/>
      <c r="ES1562" s="15"/>
      <c r="ET1562" s="15"/>
    </row>
    <row r="1563" spans="2:150" ht="26.25" customHeight="1" x14ac:dyDescent="0.2">
      <c r="B1563" s="15"/>
      <c r="C1563" s="15"/>
      <c r="F1563" s="15"/>
      <c r="G1563" s="15"/>
      <c r="H1563" s="15"/>
      <c r="ES1563" s="15"/>
      <c r="ET1563" s="15"/>
    </row>
    <row r="1564" spans="2:150" ht="26.25" customHeight="1" x14ac:dyDescent="0.2">
      <c r="B1564" s="15"/>
      <c r="C1564" s="15"/>
      <c r="F1564" s="15"/>
      <c r="G1564" s="15"/>
      <c r="H1564" s="15"/>
      <c r="ES1564" s="15"/>
      <c r="ET1564" s="15"/>
    </row>
    <row r="1565" spans="2:150" ht="26.25" customHeight="1" x14ac:dyDescent="0.2">
      <c r="B1565" s="15"/>
      <c r="C1565" s="15"/>
      <c r="F1565" s="15"/>
      <c r="G1565" s="15"/>
      <c r="H1565" s="15"/>
      <c r="ES1565" s="15"/>
      <c r="ET1565" s="15"/>
    </row>
    <row r="1566" spans="2:150" ht="26.25" customHeight="1" x14ac:dyDescent="0.2">
      <c r="B1566" s="15"/>
      <c r="C1566" s="15"/>
      <c r="F1566" s="15"/>
      <c r="G1566" s="15"/>
      <c r="H1566" s="15"/>
      <c r="ES1566" s="15"/>
      <c r="ET1566" s="15"/>
    </row>
    <row r="1567" spans="2:150" ht="26.25" customHeight="1" x14ac:dyDescent="0.2">
      <c r="B1567" s="15"/>
      <c r="C1567" s="15"/>
      <c r="F1567" s="15"/>
      <c r="G1567" s="15"/>
      <c r="H1567" s="15"/>
      <c r="ES1567" s="15"/>
      <c r="ET1567" s="15"/>
    </row>
    <row r="1568" spans="2:150" ht="26.25" customHeight="1" x14ac:dyDescent="0.2">
      <c r="B1568" s="15"/>
      <c r="C1568" s="15"/>
      <c r="F1568" s="15"/>
      <c r="G1568" s="15"/>
      <c r="H1568" s="15"/>
      <c r="ES1568" s="15"/>
      <c r="ET1568" s="15"/>
    </row>
    <row r="1569" spans="2:150" ht="26.25" customHeight="1" x14ac:dyDescent="0.2">
      <c r="B1569" s="15"/>
      <c r="C1569" s="15"/>
      <c r="F1569" s="15"/>
      <c r="G1569" s="15"/>
      <c r="H1569" s="15"/>
      <c r="ES1569" s="15"/>
      <c r="ET1569" s="15"/>
    </row>
    <row r="1570" spans="2:150" ht="26.25" customHeight="1" x14ac:dyDescent="0.2">
      <c r="B1570" s="15"/>
      <c r="C1570" s="15"/>
      <c r="F1570" s="15"/>
      <c r="G1570" s="15"/>
      <c r="H1570" s="15"/>
      <c r="ES1570" s="15"/>
      <c r="ET1570" s="15"/>
    </row>
    <row r="1571" spans="2:150" ht="26.25" customHeight="1" x14ac:dyDescent="0.2">
      <c r="B1571" s="15"/>
      <c r="C1571" s="15"/>
      <c r="F1571" s="15"/>
      <c r="G1571" s="15"/>
      <c r="H1571" s="15"/>
      <c r="ES1571" s="15"/>
      <c r="ET1571" s="15"/>
    </row>
    <row r="1572" spans="2:150" ht="26.25" customHeight="1" x14ac:dyDescent="0.2">
      <c r="B1572" s="15"/>
      <c r="C1572" s="15"/>
      <c r="F1572" s="15"/>
      <c r="G1572" s="15"/>
      <c r="H1572" s="15"/>
      <c r="ES1572" s="15"/>
      <c r="ET1572" s="15"/>
    </row>
    <row r="1573" spans="2:150" ht="26.25" customHeight="1" x14ac:dyDescent="0.2">
      <c r="B1573" s="15"/>
      <c r="C1573" s="15"/>
      <c r="F1573" s="15"/>
      <c r="G1573" s="15"/>
      <c r="H1573" s="15"/>
      <c r="ES1573" s="15"/>
      <c r="ET1573" s="15"/>
    </row>
    <row r="1574" spans="2:150" ht="26.25" customHeight="1" x14ac:dyDescent="0.2">
      <c r="B1574" s="15"/>
      <c r="C1574" s="15"/>
      <c r="F1574" s="15"/>
      <c r="G1574" s="15"/>
      <c r="H1574" s="15"/>
      <c r="ES1574" s="15"/>
      <c r="ET1574" s="15"/>
    </row>
    <row r="1575" spans="2:150" ht="26.25" customHeight="1" x14ac:dyDescent="0.2">
      <c r="B1575" s="15"/>
      <c r="C1575" s="15"/>
      <c r="F1575" s="15"/>
      <c r="G1575" s="15"/>
      <c r="H1575" s="15"/>
      <c r="ES1575" s="15"/>
      <c r="ET1575" s="15"/>
    </row>
    <row r="1576" spans="2:150" ht="26.25" customHeight="1" x14ac:dyDescent="0.2">
      <c r="B1576" s="15"/>
      <c r="C1576" s="15"/>
      <c r="F1576" s="15"/>
      <c r="G1576" s="15"/>
      <c r="H1576" s="15"/>
      <c r="ES1576" s="15"/>
      <c r="ET1576" s="15"/>
    </row>
    <row r="1577" spans="2:150" ht="26.25" customHeight="1" x14ac:dyDescent="0.2">
      <c r="B1577" s="15"/>
      <c r="C1577" s="15"/>
      <c r="F1577" s="15"/>
      <c r="G1577" s="15"/>
      <c r="H1577" s="15"/>
      <c r="ES1577" s="15"/>
      <c r="ET1577" s="15"/>
    </row>
    <row r="1578" spans="2:150" ht="26.25" customHeight="1" x14ac:dyDescent="0.2">
      <c r="B1578" s="15"/>
      <c r="C1578" s="15"/>
      <c r="F1578" s="15"/>
      <c r="G1578" s="15"/>
      <c r="H1578" s="15"/>
      <c r="ES1578" s="15"/>
      <c r="ET1578" s="15"/>
    </row>
    <row r="1579" spans="2:150" ht="26.25" customHeight="1" x14ac:dyDescent="0.2">
      <c r="B1579" s="15"/>
      <c r="C1579" s="15"/>
      <c r="F1579" s="15"/>
      <c r="G1579" s="15"/>
      <c r="H1579" s="15"/>
      <c r="ES1579" s="15"/>
      <c r="ET1579" s="15"/>
    </row>
    <row r="1580" spans="2:150" ht="26.25" customHeight="1" x14ac:dyDescent="0.2">
      <c r="B1580" s="15"/>
      <c r="C1580" s="15"/>
      <c r="F1580" s="15"/>
      <c r="G1580" s="15"/>
      <c r="H1580" s="15"/>
      <c r="ES1580" s="15"/>
      <c r="ET1580" s="15"/>
    </row>
    <row r="1581" spans="2:150" ht="26.25" customHeight="1" x14ac:dyDescent="0.2">
      <c r="B1581" s="15"/>
      <c r="C1581" s="15"/>
      <c r="F1581" s="15"/>
      <c r="G1581" s="15"/>
      <c r="H1581" s="15"/>
      <c r="ES1581" s="15"/>
      <c r="ET1581" s="15"/>
    </row>
    <row r="1582" spans="2:150" ht="26.25" customHeight="1" x14ac:dyDescent="0.2">
      <c r="B1582" s="15"/>
      <c r="C1582" s="15"/>
      <c r="F1582" s="15"/>
      <c r="G1582" s="15"/>
      <c r="H1582" s="15"/>
      <c r="ES1582" s="15"/>
      <c r="ET1582" s="15"/>
    </row>
    <row r="1583" spans="2:150" ht="26.25" customHeight="1" x14ac:dyDescent="0.2">
      <c r="B1583" s="15"/>
      <c r="C1583" s="15"/>
      <c r="F1583" s="15"/>
      <c r="G1583" s="15"/>
      <c r="H1583" s="15"/>
      <c r="ES1583" s="15"/>
      <c r="ET1583" s="15"/>
    </row>
    <row r="1584" spans="2:150" ht="26.25" customHeight="1" x14ac:dyDescent="0.2">
      <c r="B1584" s="15"/>
      <c r="C1584" s="15"/>
      <c r="F1584" s="15"/>
      <c r="G1584" s="15"/>
      <c r="H1584" s="15"/>
      <c r="ES1584" s="15"/>
      <c r="ET1584" s="15"/>
    </row>
    <row r="1585" spans="2:150" ht="26.25" customHeight="1" x14ac:dyDescent="0.2">
      <c r="B1585" s="15"/>
      <c r="C1585" s="15"/>
      <c r="F1585" s="15"/>
      <c r="G1585" s="15"/>
      <c r="H1585" s="15"/>
      <c r="ES1585" s="15"/>
      <c r="ET1585" s="15"/>
    </row>
    <row r="1586" spans="2:150" ht="26.25" customHeight="1" x14ac:dyDescent="0.2">
      <c r="B1586" s="15"/>
      <c r="C1586" s="15"/>
      <c r="F1586" s="15"/>
      <c r="G1586" s="15"/>
      <c r="H1586" s="15"/>
      <c r="ES1586" s="15"/>
      <c r="ET1586" s="15"/>
    </row>
    <row r="1587" spans="2:150" ht="26.25" customHeight="1" x14ac:dyDescent="0.2">
      <c r="B1587" s="15"/>
      <c r="C1587" s="15"/>
      <c r="F1587" s="15"/>
      <c r="G1587" s="15"/>
      <c r="H1587" s="15"/>
      <c r="ES1587" s="15"/>
      <c r="ET1587" s="15"/>
    </row>
    <row r="1588" spans="2:150" ht="26.25" customHeight="1" x14ac:dyDescent="0.2">
      <c r="B1588" s="15"/>
      <c r="C1588" s="15"/>
      <c r="F1588" s="15"/>
      <c r="G1588" s="15"/>
      <c r="H1588" s="15"/>
      <c r="ES1588" s="15"/>
      <c r="ET1588" s="15"/>
    </row>
    <row r="1589" spans="2:150" ht="26.25" customHeight="1" x14ac:dyDescent="0.2">
      <c r="B1589" s="15"/>
      <c r="C1589" s="15"/>
      <c r="F1589" s="15"/>
      <c r="G1589" s="15"/>
      <c r="H1589" s="15"/>
      <c r="ES1589" s="15"/>
      <c r="ET1589" s="15"/>
    </row>
    <row r="1590" spans="2:150" ht="26.25" customHeight="1" x14ac:dyDescent="0.2">
      <c r="B1590" s="15"/>
      <c r="C1590" s="15"/>
      <c r="F1590" s="15"/>
      <c r="G1590" s="15"/>
      <c r="H1590" s="15"/>
      <c r="ES1590" s="15"/>
      <c r="ET1590" s="15"/>
    </row>
    <row r="1591" spans="2:150" ht="26.25" customHeight="1" x14ac:dyDescent="0.2">
      <c r="B1591" s="15"/>
      <c r="C1591" s="15"/>
      <c r="F1591" s="15"/>
      <c r="G1591" s="15"/>
      <c r="H1591" s="15"/>
      <c r="ES1591" s="15"/>
      <c r="ET1591" s="15"/>
    </row>
    <row r="1592" spans="2:150" ht="26.25" customHeight="1" x14ac:dyDescent="0.2">
      <c r="B1592" s="15"/>
      <c r="C1592" s="15"/>
      <c r="F1592" s="15"/>
      <c r="G1592" s="15"/>
      <c r="H1592" s="15"/>
      <c r="ES1592" s="15"/>
      <c r="ET1592" s="15"/>
    </row>
    <row r="1593" spans="2:150" ht="26.25" customHeight="1" x14ac:dyDescent="0.2">
      <c r="B1593" s="15"/>
      <c r="C1593" s="15"/>
      <c r="F1593" s="15"/>
      <c r="G1593" s="15"/>
      <c r="H1593" s="15"/>
      <c r="ES1593" s="15"/>
      <c r="ET1593" s="15"/>
    </row>
    <row r="1594" spans="2:150" ht="26.25" customHeight="1" x14ac:dyDescent="0.2">
      <c r="B1594" s="15"/>
      <c r="C1594" s="15"/>
      <c r="F1594" s="15"/>
      <c r="G1594" s="15"/>
      <c r="H1594" s="15"/>
      <c r="ES1594" s="15"/>
      <c r="ET1594" s="15"/>
    </row>
    <row r="1595" spans="2:150" ht="26.25" customHeight="1" x14ac:dyDescent="0.2">
      <c r="B1595" s="15"/>
      <c r="C1595" s="15"/>
      <c r="F1595" s="15"/>
      <c r="G1595" s="15"/>
      <c r="H1595" s="15"/>
      <c r="ES1595" s="15"/>
      <c r="ET1595" s="15"/>
    </row>
    <row r="1596" spans="2:150" ht="26.25" customHeight="1" x14ac:dyDescent="0.2">
      <c r="B1596" s="15"/>
      <c r="C1596" s="15"/>
      <c r="F1596" s="15"/>
      <c r="G1596" s="15"/>
      <c r="H1596" s="15"/>
      <c r="ES1596" s="15"/>
      <c r="ET1596" s="15"/>
    </row>
    <row r="1597" spans="2:150" ht="26.25" customHeight="1" x14ac:dyDescent="0.2">
      <c r="B1597" s="15"/>
      <c r="C1597" s="15"/>
      <c r="F1597" s="15"/>
      <c r="G1597" s="15"/>
      <c r="H1597" s="15"/>
      <c r="ES1597" s="15"/>
      <c r="ET1597" s="15"/>
    </row>
    <row r="1598" spans="2:150" ht="26.25" customHeight="1" x14ac:dyDescent="0.2">
      <c r="B1598" s="15"/>
      <c r="C1598" s="15"/>
      <c r="F1598" s="15"/>
      <c r="G1598" s="15"/>
      <c r="H1598" s="15"/>
      <c r="ES1598" s="15"/>
      <c r="ET1598" s="15"/>
    </row>
    <row r="1599" spans="2:150" ht="26.25" customHeight="1" x14ac:dyDescent="0.2">
      <c r="B1599" s="15"/>
      <c r="C1599" s="15"/>
      <c r="F1599" s="15"/>
      <c r="G1599" s="15"/>
      <c r="H1599" s="15"/>
      <c r="ES1599" s="15"/>
      <c r="ET1599" s="15"/>
    </row>
    <row r="1600" spans="2:150" ht="26.25" customHeight="1" x14ac:dyDescent="0.2">
      <c r="B1600" s="15"/>
      <c r="C1600" s="15"/>
      <c r="F1600" s="15"/>
      <c r="G1600" s="15"/>
      <c r="H1600" s="15"/>
      <c r="ES1600" s="15"/>
      <c r="ET1600" s="15"/>
    </row>
    <row r="1601" spans="2:150" ht="26.25" customHeight="1" x14ac:dyDescent="0.2">
      <c r="B1601" s="15"/>
      <c r="C1601" s="15"/>
      <c r="F1601" s="15"/>
      <c r="G1601" s="15"/>
      <c r="H1601" s="15"/>
      <c r="ES1601" s="15"/>
      <c r="ET1601" s="15"/>
    </row>
    <row r="1602" spans="2:150" ht="26.25" customHeight="1" x14ac:dyDescent="0.2">
      <c r="B1602" s="15"/>
      <c r="C1602" s="15"/>
      <c r="F1602" s="15"/>
      <c r="G1602" s="15"/>
      <c r="H1602" s="15"/>
      <c r="ES1602" s="15"/>
      <c r="ET1602" s="15"/>
    </row>
    <row r="1603" spans="2:150" ht="26.25" customHeight="1" x14ac:dyDescent="0.2">
      <c r="B1603" s="15"/>
      <c r="C1603" s="15"/>
      <c r="F1603" s="15"/>
      <c r="G1603" s="15"/>
      <c r="H1603" s="15"/>
      <c r="ES1603" s="15"/>
      <c r="ET1603" s="15"/>
    </row>
    <row r="1604" spans="2:150" ht="26.25" customHeight="1" x14ac:dyDescent="0.2">
      <c r="B1604" s="15"/>
      <c r="C1604" s="15"/>
      <c r="F1604" s="15"/>
      <c r="G1604" s="15"/>
      <c r="H1604" s="15"/>
      <c r="ES1604" s="15"/>
      <c r="ET1604" s="15"/>
    </row>
    <row r="1605" spans="2:150" ht="26.25" customHeight="1" x14ac:dyDescent="0.2">
      <c r="B1605" s="15"/>
      <c r="C1605" s="15"/>
      <c r="F1605" s="15"/>
      <c r="G1605" s="15"/>
      <c r="H1605" s="15"/>
      <c r="ES1605" s="15"/>
      <c r="ET1605" s="15"/>
    </row>
    <row r="1606" spans="2:150" ht="26.25" customHeight="1" x14ac:dyDescent="0.2">
      <c r="B1606" s="15"/>
      <c r="C1606" s="15"/>
      <c r="F1606" s="15"/>
      <c r="G1606" s="15"/>
      <c r="H1606" s="15"/>
      <c r="ES1606" s="15"/>
      <c r="ET1606" s="15"/>
    </row>
    <row r="1607" spans="2:150" ht="26.25" customHeight="1" x14ac:dyDescent="0.2">
      <c r="B1607" s="15"/>
      <c r="C1607" s="15"/>
      <c r="F1607" s="15"/>
      <c r="G1607" s="15"/>
      <c r="H1607" s="15"/>
      <c r="ES1607" s="15"/>
      <c r="ET1607" s="15"/>
    </row>
    <row r="1608" spans="2:150" ht="26.25" customHeight="1" x14ac:dyDescent="0.2">
      <c r="B1608" s="15"/>
      <c r="C1608" s="15"/>
      <c r="F1608" s="15"/>
      <c r="G1608" s="15"/>
      <c r="H1608" s="15"/>
      <c r="ES1608" s="15"/>
      <c r="ET1608" s="15"/>
    </row>
    <row r="1609" spans="2:150" ht="26.25" customHeight="1" x14ac:dyDescent="0.2">
      <c r="B1609" s="15"/>
      <c r="C1609" s="15"/>
      <c r="F1609" s="15"/>
      <c r="G1609" s="15"/>
      <c r="H1609" s="15"/>
      <c r="ET1609" s="15"/>
    </row>
    <row r="1610" spans="2:150" ht="26.25" customHeight="1" x14ac:dyDescent="0.2">
      <c r="B1610" s="15"/>
      <c r="C1610" s="15"/>
      <c r="F1610" s="15"/>
      <c r="G1610" s="15"/>
      <c r="H1610" s="15"/>
      <c r="ET1610" s="15"/>
    </row>
    <row r="1611" spans="2:150" ht="26.25" customHeight="1" x14ac:dyDescent="0.2">
      <c r="B1611" s="15"/>
      <c r="C1611" s="15"/>
      <c r="F1611" s="15"/>
      <c r="G1611" s="15"/>
      <c r="H1611" s="15"/>
      <c r="ET1611" s="15"/>
    </row>
    <row r="1612" spans="2:150" ht="26.25" customHeight="1" x14ac:dyDescent="0.2">
      <c r="B1612" s="15"/>
      <c r="C1612" s="15"/>
      <c r="F1612" s="15"/>
      <c r="G1612" s="15"/>
      <c r="H1612" s="15"/>
      <c r="ET1612" s="15"/>
    </row>
    <row r="1613" spans="2:150" ht="26.25" customHeight="1" x14ac:dyDescent="0.2">
      <c r="B1613" s="15"/>
      <c r="C1613" s="15"/>
      <c r="F1613" s="15"/>
      <c r="G1613" s="15"/>
      <c r="H1613" s="15"/>
      <c r="ET1613" s="15"/>
    </row>
    <row r="1614" spans="2:150" ht="26.25" customHeight="1" x14ac:dyDescent="0.2">
      <c r="B1614" s="15"/>
      <c r="C1614" s="15"/>
      <c r="F1614" s="15"/>
      <c r="G1614" s="15"/>
      <c r="H1614" s="15"/>
      <c r="ET1614" s="15"/>
    </row>
    <row r="1615" spans="2:150" ht="26.25" customHeight="1" x14ac:dyDescent="0.2">
      <c r="B1615" s="15"/>
      <c r="C1615" s="15"/>
      <c r="F1615" s="15"/>
      <c r="G1615" s="15"/>
      <c r="H1615" s="15"/>
      <c r="ET1615" s="15"/>
    </row>
    <row r="1616" spans="2:150" ht="26.25" customHeight="1" x14ac:dyDescent="0.2">
      <c r="B1616" s="15"/>
      <c r="C1616" s="15"/>
      <c r="F1616" s="15"/>
      <c r="G1616" s="15"/>
      <c r="H1616" s="15"/>
      <c r="ET1616" s="15"/>
    </row>
    <row r="1617" spans="2:150" ht="26.25" customHeight="1" x14ac:dyDescent="0.2">
      <c r="B1617" s="15"/>
      <c r="C1617" s="15"/>
      <c r="F1617" s="15"/>
      <c r="G1617" s="15"/>
      <c r="H1617" s="15"/>
      <c r="ET1617" s="15"/>
    </row>
    <row r="1618" spans="2:150" ht="26.25" customHeight="1" x14ac:dyDescent="0.2">
      <c r="B1618" s="15"/>
      <c r="C1618" s="15"/>
      <c r="F1618" s="15"/>
      <c r="G1618" s="15"/>
      <c r="H1618" s="15"/>
      <c r="ET1618" s="15"/>
    </row>
    <row r="1619" spans="2:150" ht="26.25" customHeight="1" x14ac:dyDescent="0.2">
      <c r="B1619" s="15"/>
      <c r="C1619" s="15"/>
      <c r="F1619" s="15"/>
      <c r="G1619" s="15"/>
      <c r="H1619" s="15"/>
      <c r="ET1619" s="15"/>
    </row>
    <row r="1620" spans="2:150" ht="26.25" customHeight="1" x14ac:dyDescent="0.2">
      <c r="B1620" s="15"/>
      <c r="C1620" s="15"/>
      <c r="F1620" s="15"/>
      <c r="G1620" s="15"/>
      <c r="H1620" s="15"/>
      <c r="ET1620" s="15"/>
    </row>
    <row r="1621" spans="2:150" ht="26.25" customHeight="1" x14ac:dyDescent="0.2">
      <c r="B1621" s="15"/>
      <c r="C1621" s="15"/>
      <c r="F1621" s="15"/>
      <c r="G1621" s="15"/>
      <c r="H1621" s="15"/>
      <c r="ET1621" s="15"/>
    </row>
    <row r="1622" spans="2:150" ht="26.25" customHeight="1" x14ac:dyDescent="0.2">
      <c r="B1622" s="15"/>
      <c r="C1622" s="15"/>
      <c r="F1622" s="15"/>
      <c r="G1622" s="15"/>
      <c r="H1622" s="15"/>
      <c r="ET1622" s="15"/>
    </row>
    <row r="1623" spans="2:150" ht="26.25" customHeight="1" x14ac:dyDescent="0.2">
      <c r="B1623" s="15"/>
      <c r="C1623" s="15"/>
      <c r="F1623" s="15"/>
      <c r="G1623" s="15"/>
      <c r="H1623" s="15"/>
      <c r="ET1623" s="15"/>
    </row>
    <row r="1624" spans="2:150" ht="26.25" customHeight="1" x14ac:dyDescent="0.2">
      <c r="B1624" s="15"/>
      <c r="C1624" s="15"/>
      <c r="F1624" s="15"/>
      <c r="G1624" s="15"/>
      <c r="H1624" s="15"/>
      <c r="ET1624" s="15"/>
    </row>
    <row r="1625" spans="2:150" ht="26.25" customHeight="1" x14ac:dyDescent="0.2">
      <c r="B1625" s="15"/>
      <c r="C1625" s="15"/>
      <c r="F1625" s="15"/>
      <c r="G1625" s="15"/>
      <c r="H1625" s="15"/>
      <c r="ET1625" s="15"/>
    </row>
    <row r="1626" spans="2:150" ht="26.25" customHeight="1" x14ac:dyDescent="0.2">
      <c r="B1626" s="15"/>
      <c r="C1626" s="15"/>
      <c r="F1626" s="15"/>
      <c r="G1626" s="15"/>
      <c r="H1626" s="15"/>
      <c r="ET1626" s="15"/>
    </row>
    <row r="1627" spans="2:150" ht="26.25" customHeight="1" x14ac:dyDescent="0.2">
      <c r="B1627" s="15"/>
      <c r="C1627" s="15"/>
      <c r="F1627" s="15"/>
      <c r="G1627" s="15"/>
      <c r="H1627" s="15"/>
      <c r="ET1627" s="15"/>
    </row>
    <row r="1628" spans="2:150" ht="26.25" customHeight="1" x14ac:dyDescent="0.2">
      <c r="B1628" s="15"/>
      <c r="C1628" s="15"/>
      <c r="F1628" s="15"/>
      <c r="G1628" s="15"/>
      <c r="H1628" s="15"/>
      <c r="ET1628" s="15"/>
    </row>
    <row r="1629" spans="2:150" ht="26.25" customHeight="1" x14ac:dyDescent="0.2">
      <c r="B1629" s="15"/>
      <c r="C1629" s="15"/>
      <c r="F1629" s="15"/>
      <c r="G1629" s="15"/>
      <c r="H1629" s="15"/>
      <c r="ET1629" s="15"/>
    </row>
    <row r="1630" spans="2:150" ht="26.25" customHeight="1" x14ac:dyDescent="0.2">
      <c r="B1630" s="15"/>
      <c r="C1630" s="15"/>
      <c r="F1630" s="15"/>
      <c r="G1630" s="15"/>
      <c r="H1630" s="15"/>
      <c r="ET1630" s="15"/>
    </row>
    <row r="1631" spans="2:150" ht="26.25" customHeight="1" x14ac:dyDescent="0.2">
      <c r="B1631" s="15"/>
      <c r="C1631" s="15"/>
      <c r="F1631" s="15"/>
      <c r="G1631" s="15"/>
      <c r="H1631" s="15"/>
      <c r="ET1631" s="15"/>
    </row>
    <row r="1632" spans="2:150" ht="26.25" customHeight="1" x14ac:dyDescent="0.2">
      <c r="B1632" s="15"/>
      <c r="C1632" s="15"/>
      <c r="F1632" s="15"/>
      <c r="G1632" s="15"/>
      <c r="H1632" s="15"/>
      <c r="ET1632" s="15"/>
    </row>
    <row r="1633" spans="2:150" ht="26.25" customHeight="1" x14ac:dyDescent="0.2">
      <c r="B1633" s="15"/>
      <c r="C1633" s="15"/>
      <c r="F1633" s="15"/>
      <c r="G1633" s="15"/>
      <c r="H1633" s="15"/>
      <c r="ET1633" s="15"/>
    </row>
    <row r="1634" spans="2:150" ht="26.25" customHeight="1" x14ac:dyDescent="0.2">
      <c r="B1634" s="15"/>
      <c r="C1634" s="15"/>
      <c r="F1634" s="15"/>
      <c r="G1634" s="15"/>
      <c r="H1634" s="15"/>
      <c r="ET1634" s="15"/>
    </row>
    <row r="1635" spans="2:150" ht="26.25" customHeight="1" x14ac:dyDescent="0.2">
      <c r="B1635" s="15"/>
      <c r="C1635" s="15"/>
      <c r="F1635" s="15"/>
      <c r="G1635" s="15"/>
      <c r="H1635" s="15"/>
      <c r="ET1635" s="15"/>
    </row>
    <row r="1636" spans="2:150" ht="26.25" customHeight="1" x14ac:dyDescent="0.2">
      <c r="B1636" s="15"/>
      <c r="C1636" s="15"/>
      <c r="F1636" s="15"/>
      <c r="G1636" s="15"/>
      <c r="H1636" s="15"/>
      <c r="ET1636" s="15"/>
    </row>
    <row r="1637" spans="2:150" ht="26.25" customHeight="1" x14ac:dyDescent="0.2">
      <c r="B1637" s="15"/>
      <c r="C1637" s="15"/>
      <c r="F1637" s="15"/>
      <c r="G1637" s="15"/>
      <c r="H1637" s="15"/>
      <c r="ET1637" s="15"/>
    </row>
    <row r="1638" spans="2:150" ht="26.25" customHeight="1" x14ac:dyDescent="0.2">
      <c r="B1638" s="15"/>
      <c r="C1638" s="15"/>
      <c r="F1638" s="15"/>
      <c r="G1638" s="15"/>
      <c r="H1638" s="15"/>
      <c r="ET1638" s="15"/>
    </row>
    <row r="1639" spans="2:150" ht="26.25" customHeight="1" x14ac:dyDescent="0.2">
      <c r="B1639" s="15"/>
      <c r="C1639" s="15"/>
      <c r="F1639" s="15"/>
      <c r="G1639" s="15"/>
      <c r="H1639" s="15"/>
      <c r="ET1639" s="15"/>
    </row>
    <row r="1640" spans="2:150" ht="26.25" customHeight="1" x14ac:dyDescent="0.2">
      <c r="B1640" s="15"/>
      <c r="C1640" s="15"/>
      <c r="F1640" s="15"/>
      <c r="G1640" s="15"/>
      <c r="H1640" s="15"/>
      <c r="ET1640" s="15"/>
    </row>
    <row r="1641" spans="2:150" ht="26.25" customHeight="1" x14ac:dyDescent="0.2">
      <c r="B1641" s="15"/>
      <c r="C1641" s="15"/>
      <c r="F1641" s="15"/>
      <c r="G1641" s="15"/>
      <c r="H1641" s="15"/>
      <c r="ET1641" s="15"/>
    </row>
    <row r="1642" spans="2:150" ht="26.25" customHeight="1" x14ac:dyDescent="0.2">
      <c r="B1642" s="15"/>
      <c r="C1642" s="15"/>
      <c r="F1642" s="15"/>
      <c r="G1642" s="15"/>
      <c r="H1642" s="15"/>
      <c r="ET1642" s="15"/>
    </row>
    <row r="1643" spans="2:150" ht="26.25" customHeight="1" x14ac:dyDescent="0.2">
      <c r="B1643" s="15"/>
      <c r="C1643" s="15"/>
      <c r="F1643" s="15"/>
      <c r="G1643" s="15"/>
      <c r="H1643" s="15"/>
      <c r="ET1643" s="15"/>
    </row>
    <row r="1644" spans="2:150" ht="26.25" customHeight="1" x14ac:dyDescent="0.2">
      <c r="B1644" s="15"/>
      <c r="C1644" s="15"/>
      <c r="F1644" s="15"/>
      <c r="G1644" s="15"/>
      <c r="H1644" s="15"/>
      <c r="ET1644" s="15"/>
    </row>
    <row r="1645" spans="2:150" ht="26.25" customHeight="1" x14ac:dyDescent="0.2">
      <c r="B1645" s="15"/>
      <c r="C1645" s="15"/>
      <c r="F1645" s="15"/>
      <c r="G1645" s="15"/>
      <c r="H1645" s="15"/>
      <c r="ET1645" s="15"/>
    </row>
    <row r="1646" spans="2:150" ht="26.25" customHeight="1" x14ac:dyDescent="0.2">
      <c r="B1646" s="15"/>
      <c r="C1646" s="15"/>
      <c r="F1646" s="15"/>
      <c r="G1646" s="15"/>
      <c r="H1646" s="15"/>
      <c r="ET1646" s="15"/>
    </row>
    <row r="1647" spans="2:150" ht="26.25" customHeight="1" x14ac:dyDescent="0.2">
      <c r="B1647" s="15"/>
      <c r="C1647" s="15"/>
      <c r="F1647" s="15"/>
      <c r="G1647" s="15"/>
      <c r="H1647" s="15"/>
      <c r="ET1647" s="15"/>
    </row>
    <row r="1648" spans="2:150" ht="26.25" customHeight="1" x14ac:dyDescent="0.2">
      <c r="B1648" s="15"/>
      <c r="C1648" s="15"/>
      <c r="F1648" s="15"/>
      <c r="G1648" s="15"/>
      <c r="H1648" s="15"/>
      <c r="ET1648" s="15"/>
    </row>
    <row r="1649" spans="2:150" ht="26.25" customHeight="1" x14ac:dyDescent="0.2">
      <c r="B1649" s="15"/>
      <c r="C1649" s="15"/>
      <c r="F1649" s="15"/>
      <c r="G1649" s="15"/>
      <c r="H1649" s="15"/>
      <c r="ET1649" s="15"/>
    </row>
    <row r="1650" spans="2:150" ht="26.25" customHeight="1" x14ac:dyDescent="0.2">
      <c r="B1650" s="15"/>
      <c r="C1650" s="15"/>
      <c r="F1650" s="15"/>
      <c r="G1650" s="15"/>
      <c r="H1650" s="15"/>
      <c r="ET1650" s="15"/>
    </row>
    <row r="1651" spans="2:150" ht="26.25" customHeight="1" x14ac:dyDescent="0.2">
      <c r="B1651" s="15"/>
      <c r="C1651" s="15"/>
      <c r="F1651" s="15"/>
      <c r="G1651" s="15"/>
      <c r="H1651" s="15"/>
      <c r="ET1651" s="15"/>
    </row>
    <row r="1652" spans="2:150" ht="26.25" customHeight="1" x14ac:dyDescent="0.2">
      <c r="B1652" s="15"/>
      <c r="C1652" s="15"/>
      <c r="F1652" s="15"/>
      <c r="G1652" s="15"/>
      <c r="H1652" s="15"/>
      <c r="ET1652" s="15"/>
    </row>
    <row r="1653" spans="2:150" ht="26.25" customHeight="1" x14ac:dyDescent="0.2">
      <c r="B1653" s="15"/>
      <c r="C1653" s="15"/>
      <c r="F1653" s="15"/>
      <c r="G1653" s="15"/>
      <c r="H1653" s="15"/>
      <c r="ET1653" s="15"/>
    </row>
    <row r="1654" spans="2:150" ht="26.25" customHeight="1" x14ac:dyDescent="0.2">
      <c r="B1654" s="15"/>
      <c r="C1654" s="15"/>
      <c r="F1654" s="15"/>
      <c r="G1654" s="15"/>
      <c r="H1654" s="15"/>
      <c r="ET1654" s="15"/>
    </row>
    <row r="1655" spans="2:150" ht="26.25" customHeight="1" x14ac:dyDescent="0.2">
      <c r="B1655" s="15"/>
      <c r="C1655" s="15"/>
      <c r="F1655" s="15"/>
      <c r="G1655" s="15"/>
      <c r="H1655" s="15"/>
      <c r="ET1655" s="15"/>
    </row>
    <row r="1656" spans="2:150" ht="26.25" customHeight="1" x14ac:dyDescent="0.2">
      <c r="B1656" s="15"/>
      <c r="C1656" s="15"/>
      <c r="F1656" s="15"/>
      <c r="G1656" s="15"/>
      <c r="H1656" s="15"/>
      <c r="ET1656" s="15"/>
    </row>
    <row r="1657" spans="2:150" ht="26.25" customHeight="1" x14ac:dyDescent="0.2">
      <c r="B1657" s="15"/>
      <c r="C1657" s="15"/>
      <c r="F1657" s="15"/>
      <c r="G1657" s="15"/>
      <c r="H1657" s="15"/>
      <c r="ET1657" s="15"/>
    </row>
    <row r="1658" spans="2:150" ht="26.25" customHeight="1" x14ac:dyDescent="0.2">
      <c r="B1658" s="15"/>
      <c r="C1658" s="15"/>
      <c r="F1658" s="15"/>
      <c r="G1658" s="15"/>
      <c r="H1658" s="15"/>
      <c r="ET1658" s="15"/>
    </row>
    <row r="1659" spans="2:150" ht="26.25" customHeight="1" x14ac:dyDescent="0.2">
      <c r="B1659" s="15"/>
      <c r="C1659" s="15"/>
      <c r="F1659" s="15"/>
      <c r="G1659" s="15"/>
      <c r="H1659" s="15"/>
      <c r="ET1659" s="15"/>
    </row>
    <row r="1660" spans="2:150" ht="26.25" customHeight="1" x14ac:dyDescent="0.2">
      <c r="B1660" s="15"/>
      <c r="C1660" s="15"/>
      <c r="F1660" s="15"/>
      <c r="G1660" s="15"/>
      <c r="H1660" s="15"/>
      <c r="ET1660" s="15"/>
    </row>
    <row r="1661" spans="2:150" ht="26.25" customHeight="1" x14ac:dyDescent="0.2">
      <c r="B1661" s="15"/>
      <c r="C1661" s="15"/>
      <c r="F1661" s="15"/>
      <c r="G1661" s="15"/>
      <c r="H1661" s="15"/>
      <c r="ET1661" s="15"/>
    </row>
    <row r="1662" spans="2:150" ht="26.25" customHeight="1" x14ac:dyDescent="0.2">
      <c r="B1662" s="15"/>
      <c r="C1662" s="15"/>
      <c r="F1662" s="15"/>
      <c r="G1662" s="15"/>
      <c r="H1662" s="15"/>
      <c r="ET1662" s="15"/>
    </row>
    <row r="1663" spans="2:150" ht="26.25" customHeight="1" x14ac:dyDescent="0.2">
      <c r="B1663" s="15"/>
      <c r="C1663" s="15"/>
      <c r="F1663" s="15"/>
      <c r="G1663" s="15"/>
      <c r="H1663" s="15"/>
      <c r="ET1663" s="15"/>
    </row>
    <row r="1664" spans="2:150" ht="26.25" customHeight="1" x14ac:dyDescent="0.2">
      <c r="B1664" s="15"/>
      <c r="C1664" s="15"/>
      <c r="F1664" s="15"/>
      <c r="G1664" s="15"/>
      <c r="H1664" s="15"/>
      <c r="ET1664" s="15"/>
    </row>
    <row r="1665" spans="2:150" ht="26.25" customHeight="1" x14ac:dyDescent="0.2">
      <c r="B1665" s="15"/>
      <c r="C1665" s="15"/>
      <c r="F1665" s="15"/>
      <c r="G1665" s="15"/>
      <c r="H1665" s="15"/>
      <c r="ET1665" s="15"/>
    </row>
    <row r="1666" spans="2:150" ht="26.25" customHeight="1" x14ac:dyDescent="0.2">
      <c r="B1666" s="15"/>
      <c r="C1666" s="15"/>
      <c r="F1666" s="15"/>
      <c r="G1666" s="15"/>
      <c r="H1666" s="15"/>
      <c r="ET1666" s="15"/>
    </row>
    <row r="1667" spans="2:150" ht="26.25" customHeight="1" x14ac:dyDescent="0.2">
      <c r="B1667" s="15"/>
      <c r="C1667" s="15"/>
      <c r="F1667" s="15"/>
      <c r="G1667" s="15"/>
      <c r="H1667" s="15"/>
      <c r="ET1667" s="15"/>
    </row>
    <row r="1668" spans="2:150" ht="26.25" customHeight="1" x14ac:dyDescent="0.2">
      <c r="B1668" s="15"/>
      <c r="C1668" s="15"/>
      <c r="F1668" s="15"/>
      <c r="G1668" s="15"/>
      <c r="H1668" s="15"/>
      <c r="ET1668" s="15"/>
    </row>
    <row r="1669" spans="2:150" ht="26.25" customHeight="1" x14ac:dyDescent="0.2">
      <c r="B1669" s="15"/>
      <c r="C1669" s="15"/>
      <c r="F1669" s="15"/>
      <c r="G1669" s="15"/>
      <c r="H1669" s="15"/>
      <c r="ET1669" s="15"/>
    </row>
    <row r="1670" spans="2:150" ht="26.25" customHeight="1" x14ac:dyDescent="0.2">
      <c r="B1670" s="15"/>
      <c r="C1670" s="15"/>
      <c r="F1670" s="15"/>
      <c r="G1670" s="15"/>
      <c r="H1670" s="15"/>
      <c r="ET1670" s="15"/>
    </row>
    <row r="1671" spans="2:150" ht="26.25" customHeight="1" x14ac:dyDescent="0.2">
      <c r="B1671" s="15"/>
      <c r="C1671" s="15"/>
      <c r="F1671" s="15"/>
      <c r="G1671" s="15"/>
      <c r="H1671" s="15"/>
      <c r="ET1671" s="15"/>
    </row>
    <row r="1672" spans="2:150" ht="26.25" customHeight="1" x14ac:dyDescent="0.2">
      <c r="B1672" s="15"/>
      <c r="C1672" s="15"/>
      <c r="F1672" s="15"/>
      <c r="G1672" s="15"/>
      <c r="H1672" s="15"/>
      <c r="ET1672" s="15"/>
    </row>
    <row r="1673" spans="2:150" ht="26.25" customHeight="1" x14ac:dyDescent="0.2">
      <c r="B1673" s="15"/>
      <c r="C1673" s="15"/>
      <c r="F1673" s="15"/>
      <c r="G1673" s="15"/>
      <c r="H1673" s="15"/>
      <c r="ET1673" s="15"/>
    </row>
    <row r="1674" spans="2:150" ht="26.25" customHeight="1" x14ac:dyDescent="0.2">
      <c r="B1674" s="15"/>
      <c r="C1674" s="15"/>
      <c r="F1674" s="15"/>
      <c r="G1674" s="15"/>
      <c r="H1674" s="15"/>
      <c r="ET1674" s="15"/>
    </row>
    <row r="1675" spans="2:150" ht="26.25" customHeight="1" x14ac:dyDescent="0.2">
      <c r="B1675" s="15"/>
      <c r="C1675" s="15"/>
      <c r="F1675" s="15"/>
      <c r="G1675" s="15"/>
      <c r="H1675" s="15"/>
      <c r="ET1675" s="15"/>
    </row>
    <row r="1676" spans="2:150" ht="26.25" customHeight="1" x14ac:dyDescent="0.2">
      <c r="B1676" s="15"/>
      <c r="C1676" s="15"/>
      <c r="F1676" s="15"/>
      <c r="G1676" s="15"/>
      <c r="H1676" s="15"/>
      <c r="ET1676" s="15"/>
    </row>
    <row r="1677" spans="2:150" ht="26.25" customHeight="1" x14ac:dyDescent="0.2">
      <c r="B1677" s="15"/>
      <c r="C1677" s="15"/>
      <c r="F1677" s="15"/>
      <c r="G1677" s="15"/>
      <c r="H1677" s="15"/>
      <c r="ET1677" s="15"/>
    </row>
    <row r="1678" spans="2:150" ht="26.25" customHeight="1" x14ac:dyDescent="0.2">
      <c r="B1678" s="15"/>
      <c r="C1678" s="15"/>
      <c r="F1678" s="15"/>
      <c r="G1678" s="15"/>
      <c r="H1678" s="15"/>
      <c r="ET1678" s="15"/>
    </row>
    <row r="1679" spans="2:150" ht="26.25" customHeight="1" x14ac:dyDescent="0.2">
      <c r="B1679" s="15"/>
      <c r="C1679" s="15"/>
      <c r="F1679" s="15"/>
      <c r="G1679" s="15"/>
      <c r="H1679" s="15"/>
      <c r="ET1679" s="15"/>
    </row>
    <row r="1680" spans="2:150" ht="26.25" customHeight="1" x14ac:dyDescent="0.2">
      <c r="B1680" s="15"/>
      <c r="C1680" s="15"/>
      <c r="F1680" s="15"/>
      <c r="G1680" s="15"/>
      <c r="H1680" s="15"/>
      <c r="ET1680" s="15"/>
    </row>
    <row r="1681" spans="2:151" ht="26.25" customHeight="1" x14ac:dyDescent="0.2">
      <c r="B1681" s="15"/>
      <c r="C1681" s="15"/>
      <c r="F1681" s="15"/>
      <c r="G1681" s="15"/>
      <c r="H1681" s="15"/>
      <c r="ET1681" s="15"/>
    </row>
    <row r="1682" spans="2:151" ht="26.25" customHeight="1" x14ac:dyDescent="0.2">
      <c r="B1682" s="15"/>
      <c r="C1682" s="15"/>
      <c r="F1682" s="15"/>
      <c r="G1682" s="15"/>
      <c r="H1682" s="15"/>
      <c r="ET1682" s="15"/>
    </row>
    <row r="1683" spans="2:151" ht="26.25" customHeight="1" x14ac:dyDescent="0.2">
      <c r="B1683" s="15"/>
      <c r="C1683" s="15"/>
      <c r="F1683" s="15"/>
      <c r="G1683" s="15"/>
      <c r="H1683" s="15"/>
      <c r="ET1683" s="15"/>
    </row>
    <row r="1684" spans="2:151" ht="26.25" customHeight="1" x14ac:dyDescent="0.2">
      <c r="B1684" s="15"/>
      <c r="C1684" s="15"/>
      <c r="F1684" s="15"/>
      <c r="G1684" s="15"/>
      <c r="H1684" s="15"/>
      <c r="ET1684" s="15"/>
    </row>
    <row r="1685" spans="2:151" ht="26.25" customHeight="1" x14ac:dyDescent="0.2">
      <c r="B1685" s="15"/>
      <c r="C1685" s="15"/>
      <c r="F1685" s="15"/>
      <c r="G1685" s="15"/>
      <c r="H1685" s="15"/>
      <c r="ET1685" s="15"/>
    </row>
    <row r="1686" spans="2:151" ht="26.25" customHeight="1" x14ac:dyDescent="0.2">
      <c r="B1686" s="15"/>
      <c r="C1686" s="15"/>
      <c r="F1686" s="15"/>
      <c r="G1686" s="15"/>
      <c r="H1686" s="15"/>
      <c r="ET1686" s="15"/>
    </row>
    <row r="1687" spans="2:151" ht="26.25" customHeight="1" x14ac:dyDescent="0.2">
      <c r="B1687" s="15"/>
      <c r="C1687" s="15"/>
      <c r="F1687" s="15"/>
      <c r="G1687" s="15"/>
      <c r="H1687" s="15"/>
      <c r="ET1687" s="15"/>
    </row>
    <row r="1688" spans="2:151" ht="26.25" customHeight="1" x14ac:dyDescent="0.2">
      <c r="B1688" s="15"/>
      <c r="C1688" s="15"/>
      <c r="F1688" s="15"/>
      <c r="G1688" s="15"/>
      <c r="H1688" s="15"/>
      <c r="ET1688" s="15"/>
    </row>
    <row r="1689" spans="2:151" ht="26.25" customHeight="1" x14ac:dyDescent="0.2">
      <c r="B1689" s="15"/>
      <c r="C1689" s="15"/>
      <c r="F1689" s="15"/>
      <c r="G1689" s="15"/>
      <c r="H1689" s="15"/>
      <c r="ET1689" s="15"/>
    </row>
    <row r="1690" spans="2:151" ht="26.25" customHeight="1" x14ac:dyDescent="0.2">
      <c r="B1690" s="15"/>
      <c r="C1690" s="15"/>
      <c r="F1690" s="15"/>
      <c r="G1690" s="15"/>
      <c r="H1690" s="15"/>
      <c r="ET1690" s="15"/>
    </row>
    <row r="1691" spans="2:151" ht="26.25" customHeight="1" x14ac:dyDescent="0.2">
      <c r="B1691" s="15"/>
      <c r="C1691" s="15"/>
      <c r="F1691" s="15"/>
      <c r="G1691" s="15"/>
      <c r="H1691" s="15"/>
      <c r="ET1691" s="15"/>
    </row>
    <row r="1692" spans="2:151" ht="26.25" customHeight="1" x14ac:dyDescent="0.2">
      <c r="B1692" s="15"/>
      <c r="C1692" s="15"/>
      <c r="F1692" s="15"/>
      <c r="G1692" s="15"/>
      <c r="H1692" s="15"/>
      <c r="ET1692" s="15"/>
    </row>
    <row r="1693" spans="2:151" ht="26.25" customHeight="1" x14ac:dyDescent="0.2">
      <c r="B1693" s="15"/>
      <c r="C1693" s="15"/>
      <c r="F1693" s="15"/>
      <c r="G1693" s="15"/>
      <c r="EU1693" s="16"/>
    </row>
    <row r="1694" spans="2:151" ht="26.25" customHeight="1" x14ac:dyDescent="0.2">
      <c r="B1694" s="15"/>
      <c r="C1694" s="15"/>
      <c r="F1694" s="15"/>
      <c r="G1694" s="15"/>
      <c r="EU1694" s="16"/>
    </row>
    <row r="1695" spans="2:151" ht="26.25" customHeight="1" x14ac:dyDescent="0.2">
      <c r="B1695" s="15"/>
      <c r="C1695" s="15"/>
      <c r="F1695" s="15"/>
      <c r="G1695" s="15"/>
      <c r="EU1695" s="16"/>
    </row>
    <row r="1696" spans="2:151" ht="26.25" customHeight="1" x14ac:dyDescent="0.2">
      <c r="B1696" s="15"/>
      <c r="C1696" s="15"/>
      <c r="F1696" s="15"/>
      <c r="G1696" s="15"/>
      <c r="EU1696" s="16"/>
    </row>
    <row r="1697" spans="2:151" ht="26.25" customHeight="1" x14ac:dyDescent="0.2">
      <c r="B1697" s="15"/>
      <c r="C1697" s="15"/>
      <c r="F1697" s="15"/>
      <c r="G1697" s="15"/>
      <c r="EU1697" s="16"/>
    </row>
    <row r="1698" spans="2:151" ht="26.25" customHeight="1" x14ac:dyDescent="0.2">
      <c r="B1698" s="15"/>
      <c r="C1698" s="15"/>
      <c r="F1698" s="15"/>
      <c r="G1698" s="15"/>
      <c r="EU1698" s="16"/>
    </row>
    <row r="1699" spans="2:151" ht="26.25" customHeight="1" x14ac:dyDescent="0.2">
      <c r="B1699" s="15"/>
      <c r="C1699" s="15"/>
      <c r="F1699" s="15"/>
      <c r="G1699" s="15"/>
      <c r="EU1699" s="16"/>
    </row>
    <row r="1700" spans="2:151" ht="26.25" customHeight="1" x14ac:dyDescent="0.2">
      <c r="B1700" s="15"/>
      <c r="C1700" s="15"/>
      <c r="F1700" s="15"/>
      <c r="G1700" s="15"/>
      <c r="EU1700" s="16"/>
    </row>
    <row r="1701" spans="2:151" ht="26.25" customHeight="1" x14ac:dyDescent="0.2">
      <c r="B1701" s="15"/>
      <c r="C1701" s="15"/>
      <c r="F1701" s="15"/>
      <c r="G1701" s="15"/>
      <c r="H1701" s="15"/>
      <c r="EU1701" s="16"/>
    </row>
    <row r="1702" spans="2:151" ht="26.25" customHeight="1" x14ac:dyDescent="0.2">
      <c r="B1702" s="15"/>
      <c r="C1702" s="15"/>
      <c r="F1702" s="15"/>
      <c r="G1702" s="15"/>
      <c r="H1702" s="15"/>
      <c r="EU1702" s="16"/>
    </row>
    <row r="1703" spans="2:151" ht="26.25" customHeight="1" x14ac:dyDescent="0.2">
      <c r="B1703" s="15"/>
      <c r="C1703" s="15"/>
      <c r="F1703" s="15"/>
      <c r="G1703" s="15"/>
      <c r="H1703" s="15"/>
      <c r="EU1703" s="16"/>
    </row>
    <row r="1704" spans="2:151" ht="26.25" customHeight="1" x14ac:dyDescent="0.2">
      <c r="B1704" s="15"/>
      <c r="C1704" s="15"/>
      <c r="F1704" s="15"/>
      <c r="G1704" s="15"/>
      <c r="H1704" s="15"/>
      <c r="EU1704" s="16"/>
    </row>
    <row r="1705" spans="2:151" ht="26.25" customHeight="1" x14ac:dyDescent="0.2">
      <c r="B1705" s="15"/>
      <c r="C1705" s="15"/>
      <c r="F1705" s="15"/>
      <c r="G1705" s="15"/>
      <c r="H1705" s="15"/>
      <c r="EU1705" s="16"/>
    </row>
    <row r="1706" spans="2:151" ht="26.25" customHeight="1" x14ac:dyDescent="0.2">
      <c r="B1706" s="15"/>
      <c r="C1706" s="15"/>
      <c r="F1706" s="15"/>
      <c r="G1706" s="15"/>
      <c r="H1706" s="15"/>
      <c r="EU1706" s="16"/>
    </row>
    <row r="1707" spans="2:151" ht="26.25" customHeight="1" x14ac:dyDescent="0.2">
      <c r="B1707" s="15"/>
      <c r="C1707" s="15"/>
      <c r="F1707" s="15"/>
      <c r="G1707" s="15"/>
      <c r="H1707" s="15"/>
      <c r="EU1707" s="16"/>
    </row>
    <row r="1708" spans="2:151" ht="26.25" customHeight="1" x14ac:dyDescent="0.2">
      <c r="B1708" s="15"/>
      <c r="C1708" s="15"/>
      <c r="F1708" s="15"/>
      <c r="G1708" s="15"/>
      <c r="H1708" s="15"/>
      <c r="EU1708" s="16"/>
    </row>
    <row r="1709" spans="2:151" ht="26.25" customHeight="1" x14ac:dyDescent="0.2">
      <c r="B1709" s="15"/>
      <c r="C1709" s="15"/>
      <c r="F1709" s="15"/>
      <c r="G1709" s="15"/>
      <c r="H1709" s="15"/>
      <c r="EU1709" s="16"/>
    </row>
    <row r="1710" spans="2:151" ht="26.25" customHeight="1" x14ac:dyDescent="0.2">
      <c r="B1710" s="15"/>
      <c r="C1710" s="15"/>
      <c r="F1710" s="15"/>
      <c r="G1710" s="15"/>
      <c r="H1710" s="15"/>
      <c r="EU1710" s="16"/>
    </row>
    <row r="1711" spans="2:151" ht="26.25" customHeight="1" x14ac:dyDescent="0.2">
      <c r="B1711" s="15"/>
      <c r="C1711" s="15"/>
      <c r="F1711" s="15"/>
      <c r="G1711" s="15"/>
      <c r="H1711" s="15"/>
      <c r="EU1711" s="16"/>
    </row>
    <row r="1712" spans="2:151" ht="26.25" customHeight="1" x14ac:dyDescent="0.2">
      <c r="B1712" s="15"/>
      <c r="C1712" s="15"/>
      <c r="F1712" s="15"/>
      <c r="G1712" s="15"/>
      <c r="H1712" s="15"/>
      <c r="EU1712" s="16"/>
    </row>
    <row r="1713" spans="2:151" ht="26.25" customHeight="1" x14ac:dyDescent="0.2">
      <c r="B1713" s="15"/>
      <c r="C1713" s="15"/>
      <c r="F1713" s="15"/>
      <c r="G1713" s="15"/>
      <c r="H1713" s="15"/>
      <c r="EU1713" s="16"/>
    </row>
    <row r="1714" spans="2:151" ht="26.25" customHeight="1" x14ac:dyDescent="0.2">
      <c r="B1714" s="15"/>
      <c r="C1714" s="15"/>
      <c r="F1714" s="15"/>
      <c r="G1714" s="15"/>
      <c r="H1714" s="15"/>
      <c r="EU1714" s="16"/>
    </row>
    <row r="1715" spans="2:151" ht="26.25" customHeight="1" x14ac:dyDescent="0.2">
      <c r="B1715" s="15"/>
      <c r="C1715" s="15"/>
      <c r="F1715" s="15"/>
      <c r="G1715" s="15"/>
      <c r="H1715" s="15"/>
      <c r="EU1715" s="16"/>
    </row>
    <row r="1716" spans="2:151" ht="26.25" customHeight="1" x14ac:dyDescent="0.2">
      <c r="B1716" s="15"/>
      <c r="C1716" s="15"/>
      <c r="F1716" s="15"/>
      <c r="G1716" s="15"/>
      <c r="H1716" s="15"/>
      <c r="EU1716" s="16"/>
    </row>
    <row r="1717" spans="2:151" ht="26.25" customHeight="1" x14ac:dyDescent="0.2">
      <c r="B1717" s="15"/>
      <c r="C1717" s="15"/>
      <c r="F1717" s="15"/>
      <c r="G1717" s="15"/>
      <c r="H1717" s="15"/>
      <c r="EU1717" s="16"/>
    </row>
    <row r="1718" spans="2:151" ht="26.25" customHeight="1" x14ac:dyDescent="0.2">
      <c r="B1718" s="15"/>
      <c r="C1718" s="15"/>
      <c r="F1718" s="15"/>
      <c r="G1718" s="15"/>
      <c r="H1718" s="15"/>
      <c r="EU1718" s="16"/>
    </row>
    <row r="1719" spans="2:151" ht="26.25" customHeight="1" x14ac:dyDescent="0.2">
      <c r="B1719" s="15"/>
      <c r="C1719" s="15"/>
      <c r="F1719" s="15"/>
      <c r="G1719" s="15"/>
      <c r="H1719" s="15"/>
      <c r="EU1719" s="16"/>
    </row>
    <row r="1720" spans="2:151" ht="26.25" customHeight="1" x14ac:dyDescent="0.2">
      <c r="B1720" s="15"/>
      <c r="C1720" s="15"/>
      <c r="F1720" s="15"/>
      <c r="G1720" s="15"/>
      <c r="H1720" s="15"/>
      <c r="EU1720" s="16"/>
    </row>
    <row r="1721" spans="2:151" ht="26.25" customHeight="1" x14ac:dyDescent="0.2">
      <c r="B1721" s="15"/>
      <c r="C1721" s="15"/>
      <c r="F1721" s="15"/>
      <c r="G1721" s="15"/>
      <c r="H1721" s="15"/>
      <c r="EU1721" s="16"/>
    </row>
    <row r="1722" spans="2:151" ht="26.25" customHeight="1" x14ac:dyDescent="0.2">
      <c r="B1722" s="15"/>
      <c r="C1722" s="15"/>
      <c r="F1722" s="15"/>
      <c r="G1722" s="15"/>
      <c r="H1722" s="15"/>
      <c r="EU1722" s="16"/>
    </row>
    <row r="1723" spans="2:151" ht="26.25" customHeight="1" x14ac:dyDescent="0.2">
      <c r="B1723" s="15"/>
      <c r="C1723" s="15"/>
      <c r="F1723" s="15"/>
      <c r="G1723" s="15"/>
      <c r="H1723" s="15"/>
      <c r="EU1723" s="16"/>
    </row>
    <row r="1724" spans="2:151" ht="26.25" customHeight="1" x14ac:dyDescent="0.2">
      <c r="B1724" s="15"/>
      <c r="C1724" s="15"/>
      <c r="F1724" s="15"/>
      <c r="G1724" s="15"/>
      <c r="H1724" s="15"/>
      <c r="EU1724" s="16"/>
    </row>
    <row r="1725" spans="2:151" ht="26.25" customHeight="1" x14ac:dyDescent="0.2">
      <c r="B1725" s="15"/>
      <c r="C1725" s="15"/>
      <c r="F1725" s="15"/>
      <c r="G1725" s="15"/>
      <c r="H1725" s="15"/>
      <c r="EU1725" s="16"/>
    </row>
    <row r="1726" spans="2:151" ht="26.25" customHeight="1" x14ac:dyDescent="0.2">
      <c r="B1726" s="15"/>
      <c r="C1726" s="15"/>
      <c r="F1726" s="15"/>
      <c r="G1726" s="15"/>
      <c r="H1726" s="15"/>
      <c r="EU1726" s="16"/>
    </row>
    <row r="1727" spans="2:151" ht="26.25" customHeight="1" x14ac:dyDescent="0.2">
      <c r="B1727" s="15"/>
      <c r="C1727" s="15"/>
      <c r="F1727" s="15"/>
      <c r="G1727" s="15"/>
      <c r="H1727" s="15"/>
      <c r="EU1727" s="16"/>
    </row>
    <row r="1728" spans="2:151" ht="26.25" customHeight="1" x14ac:dyDescent="0.2">
      <c r="B1728" s="15"/>
      <c r="C1728" s="15"/>
      <c r="F1728" s="15"/>
      <c r="G1728" s="15"/>
      <c r="H1728" s="15"/>
      <c r="EU1728" s="16"/>
    </row>
    <row r="1729" spans="2:151" ht="26.25" customHeight="1" x14ac:dyDescent="0.2">
      <c r="B1729" s="15"/>
      <c r="C1729" s="15"/>
      <c r="F1729" s="15"/>
      <c r="G1729" s="15"/>
      <c r="H1729" s="15"/>
      <c r="EU1729" s="16"/>
    </row>
    <row r="1730" spans="2:151" ht="26.25" customHeight="1" x14ac:dyDescent="0.2">
      <c r="B1730" s="15"/>
      <c r="C1730" s="15"/>
      <c r="F1730" s="15"/>
      <c r="G1730" s="15"/>
      <c r="H1730" s="15"/>
      <c r="EU1730" s="16"/>
    </row>
    <row r="1731" spans="2:151" ht="26.25" customHeight="1" x14ac:dyDescent="0.2">
      <c r="B1731" s="15"/>
      <c r="C1731" s="15"/>
      <c r="F1731" s="15"/>
      <c r="G1731" s="15"/>
      <c r="H1731" s="15"/>
      <c r="EU1731" s="16"/>
    </row>
    <row r="1732" spans="2:151" ht="26.25" customHeight="1" x14ac:dyDescent="0.2">
      <c r="B1732" s="15"/>
      <c r="C1732" s="15"/>
      <c r="F1732" s="15"/>
      <c r="G1732" s="15"/>
      <c r="H1732" s="15"/>
      <c r="EU1732" s="16"/>
    </row>
    <row r="1733" spans="2:151" ht="26.25" customHeight="1" x14ac:dyDescent="0.2">
      <c r="B1733" s="15"/>
      <c r="C1733" s="15"/>
      <c r="F1733" s="15"/>
      <c r="G1733" s="15"/>
      <c r="H1733" s="15"/>
      <c r="EU1733" s="16"/>
    </row>
    <row r="1734" spans="2:151" ht="26.25" customHeight="1" x14ac:dyDescent="0.2">
      <c r="B1734" s="15"/>
      <c r="C1734" s="15"/>
      <c r="F1734" s="15"/>
      <c r="G1734" s="15"/>
      <c r="H1734" s="15"/>
      <c r="EU1734" s="16"/>
    </row>
    <row r="1735" spans="2:151" ht="26.25" customHeight="1" x14ac:dyDescent="0.2">
      <c r="B1735" s="15"/>
      <c r="C1735" s="15"/>
      <c r="F1735" s="15"/>
      <c r="G1735" s="15"/>
      <c r="H1735" s="15"/>
      <c r="EU1735" s="16"/>
    </row>
    <row r="1736" spans="2:151" ht="26.25" customHeight="1" x14ac:dyDescent="0.2">
      <c r="B1736" s="15"/>
      <c r="C1736" s="15"/>
      <c r="F1736" s="15"/>
      <c r="G1736" s="15"/>
      <c r="H1736" s="15"/>
      <c r="EU1736" s="16"/>
    </row>
    <row r="1737" spans="2:151" ht="26.25" customHeight="1" x14ac:dyDescent="0.2">
      <c r="B1737" s="15"/>
      <c r="C1737" s="15"/>
      <c r="F1737" s="15"/>
      <c r="G1737" s="15"/>
      <c r="H1737" s="15"/>
      <c r="EU1737" s="16"/>
    </row>
    <row r="1738" spans="2:151" ht="26.25" customHeight="1" x14ac:dyDescent="0.2">
      <c r="B1738" s="15"/>
      <c r="C1738" s="15"/>
      <c r="F1738" s="15"/>
      <c r="G1738" s="15"/>
      <c r="H1738" s="15"/>
      <c r="EU1738" s="16"/>
    </row>
    <row r="1739" spans="2:151" ht="26.25" customHeight="1" x14ac:dyDescent="0.2">
      <c r="B1739" s="15"/>
      <c r="C1739" s="15"/>
      <c r="F1739" s="15"/>
      <c r="G1739" s="15"/>
      <c r="H1739" s="15"/>
      <c r="EU1739" s="16"/>
    </row>
    <row r="1740" spans="2:151" ht="26.25" customHeight="1" x14ac:dyDescent="0.2">
      <c r="B1740" s="15"/>
      <c r="C1740" s="15"/>
      <c r="F1740" s="15"/>
      <c r="G1740" s="15"/>
      <c r="H1740" s="15"/>
      <c r="EU1740" s="16"/>
    </row>
    <row r="1741" spans="2:151" ht="26.25" customHeight="1" x14ac:dyDescent="0.2">
      <c r="B1741" s="15"/>
      <c r="C1741" s="15"/>
      <c r="F1741" s="15"/>
      <c r="G1741" s="15"/>
      <c r="H1741" s="15"/>
      <c r="EU1741" s="16"/>
    </row>
    <row r="1742" spans="2:151" ht="26.25" customHeight="1" x14ac:dyDescent="0.2">
      <c r="B1742" s="15"/>
      <c r="C1742" s="15"/>
      <c r="F1742" s="15"/>
      <c r="G1742" s="15"/>
      <c r="H1742" s="15"/>
      <c r="EU1742" s="16"/>
    </row>
    <row r="1743" spans="2:151" ht="26.25" customHeight="1" x14ac:dyDescent="0.2">
      <c r="B1743" s="15"/>
      <c r="C1743" s="15"/>
      <c r="F1743" s="15"/>
      <c r="G1743" s="15"/>
      <c r="H1743" s="15"/>
      <c r="EU1743" s="16"/>
    </row>
    <row r="1744" spans="2:151" ht="26.25" customHeight="1" x14ac:dyDescent="0.2">
      <c r="B1744" s="15"/>
      <c r="C1744" s="15"/>
      <c r="F1744" s="15"/>
      <c r="G1744" s="15"/>
      <c r="H1744" s="15"/>
      <c r="EU1744" s="16"/>
    </row>
    <row r="1745" spans="2:151" ht="26.25" customHeight="1" x14ac:dyDescent="0.2">
      <c r="B1745" s="15"/>
      <c r="C1745" s="15"/>
      <c r="F1745" s="15"/>
      <c r="G1745" s="15"/>
      <c r="H1745" s="15"/>
      <c r="EU1745" s="16"/>
    </row>
    <row r="1746" spans="2:151" ht="26.25" customHeight="1" x14ac:dyDescent="0.2">
      <c r="B1746" s="15"/>
      <c r="C1746" s="15"/>
      <c r="F1746" s="15"/>
      <c r="G1746" s="15"/>
      <c r="H1746" s="15"/>
      <c r="EU1746" s="16"/>
    </row>
    <row r="1747" spans="2:151" ht="26.25" customHeight="1" x14ac:dyDescent="0.2">
      <c r="B1747" s="15"/>
      <c r="C1747" s="15"/>
      <c r="F1747" s="15"/>
      <c r="G1747" s="15"/>
      <c r="H1747" s="15"/>
      <c r="EU1747" s="16"/>
    </row>
    <row r="1748" spans="2:151" ht="26.25" customHeight="1" x14ac:dyDescent="0.2">
      <c r="B1748" s="15"/>
      <c r="C1748" s="15"/>
      <c r="F1748" s="15"/>
      <c r="G1748" s="15"/>
      <c r="H1748" s="15"/>
      <c r="EU1748" s="16"/>
    </row>
    <row r="1749" spans="2:151" ht="26.25" customHeight="1" x14ac:dyDescent="0.2">
      <c r="B1749" s="15"/>
      <c r="C1749" s="15"/>
      <c r="F1749" s="15"/>
      <c r="G1749" s="15"/>
      <c r="H1749" s="15"/>
      <c r="EU1749" s="16"/>
    </row>
    <row r="1750" spans="2:151" ht="26.25" customHeight="1" x14ac:dyDescent="0.2">
      <c r="B1750" s="15"/>
      <c r="C1750" s="15"/>
      <c r="F1750" s="15"/>
      <c r="G1750" s="15"/>
      <c r="H1750" s="15"/>
      <c r="EU1750" s="16"/>
    </row>
    <row r="1751" spans="2:151" ht="26.25" customHeight="1" x14ac:dyDescent="0.2">
      <c r="B1751" s="15"/>
      <c r="C1751" s="15"/>
      <c r="F1751" s="15"/>
      <c r="G1751" s="15"/>
      <c r="H1751" s="15"/>
      <c r="EU1751" s="16"/>
    </row>
    <row r="1752" spans="2:151" ht="26.25" customHeight="1" x14ac:dyDescent="0.2">
      <c r="B1752" s="15"/>
      <c r="C1752" s="15"/>
      <c r="F1752" s="15"/>
      <c r="G1752" s="15"/>
      <c r="H1752" s="15"/>
      <c r="EU1752" s="16"/>
    </row>
    <row r="1753" spans="2:151" ht="26.25" customHeight="1" x14ac:dyDescent="0.2">
      <c r="B1753" s="15"/>
      <c r="C1753" s="15"/>
      <c r="F1753" s="15"/>
      <c r="G1753" s="15"/>
      <c r="H1753" s="15"/>
      <c r="EU1753" s="16"/>
    </row>
    <row r="1754" spans="2:151" ht="26.25" customHeight="1" x14ac:dyDescent="0.2">
      <c r="B1754" s="15"/>
      <c r="C1754" s="15"/>
      <c r="F1754" s="15"/>
      <c r="G1754" s="15"/>
      <c r="H1754" s="15"/>
      <c r="EU1754" s="16"/>
    </row>
    <row r="1755" spans="2:151" ht="26.25" customHeight="1" x14ac:dyDescent="0.2">
      <c r="B1755" s="15"/>
      <c r="C1755" s="15"/>
      <c r="F1755" s="15"/>
      <c r="G1755" s="15"/>
      <c r="H1755" s="15"/>
      <c r="EU1755" s="16"/>
    </row>
    <row r="1756" spans="2:151" ht="26.25" customHeight="1" x14ac:dyDescent="0.2">
      <c r="B1756" s="15"/>
      <c r="C1756" s="15"/>
      <c r="F1756" s="15"/>
      <c r="G1756" s="15"/>
      <c r="H1756" s="15"/>
      <c r="EU1756" s="16"/>
    </row>
    <row r="1757" spans="2:151" ht="26.25" customHeight="1" x14ac:dyDescent="0.2">
      <c r="B1757" s="15"/>
      <c r="C1757" s="15"/>
      <c r="F1757" s="15"/>
      <c r="G1757" s="15"/>
      <c r="H1757" s="15"/>
      <c r="EU1757" s="16"/>
    </row>
    <row r="1758" spans="2:151" ht="26.25" customHeight="1" x14ac:dyDescent="0.2">
      <c r="B1758" s="15"/>
      <c r="C1758" s="15"/>
      <c r="F1758" s="15"/>
      <c r="G1758" s="15"/>
      <c r="H1758" s="15"/>
      <c r="EU1758" s="16"/>
    </row>
    <row r="1759" spans="2:151" ht="26.25" customHeight="1" x14ac:dyDescent="0.2">
      <c r="B1759" s="15"/>
      <c r="C1759" s="15"/>
      <c r="F1759" s="15"/>
      <c r="G1759" s="15"/>
      <c r="H1759" s="15"/>
      <c r="EU1759" s="16"/>
    </row>
    <row r="1760" spans="2:151" ht="26.25" customHeight="1" x14ac:dyDescent="0.2">
      <c r="B1760" s="15"/>
      <c r="C1760" s="15"/>
      <c r="F1760" s="15"/>
      <c r="G1760" s="15"/>
      <c r="H1760" s="15"/>
      <c r="EU1760" s="16"/>
    </row>
    <row r="1761" spans="2:151" ht="26.25" customHeight="1" x14ac:dyDescent="0.2">
      <c r="B1761" s="15"/>
      <c r="C1761" s="15"/>
      <c r="F1761" s="15"/>
      <c r="G1761" s="15"/>
      <c r="H1761" s="15"/>
      <c r="EU1761" s="16"/>
    </row>
    <row r="1762" spans="2:151" ht="26.25" customHeight="1" x14ac:dyDescent="0.2">
      <c r="B1762" s="15"/>
      <c r="C1762" s="15"/>
      <c r="F1762" s="15"/>
      <c r="G1762" s="15"/>
      <c r="H1762" s="15"/>
      <c r="EU1762" s="16"/>
    </row>
    <row r="1763" spans="2:151" ht="26.25" customHeight="1" x14ac:dyDescent="0.2">
      <c r="B1763" s="15"/>
      <c r="C1763" s="15"/>
      <c r="F1763" s="15"/>
      <c r="G1763" s="15"/>
      <c r="H1763" s="15"/>
      <c r="EU1763" s="16"/>
    </row>
    <row r="1764" spans="2:151" ht="26.25" customHeight="1" x14ac:dyDescent="0.2">
      <c r="B1764" s="15"/>
      <c r="C1764" s="15"/>
      <c r="F1764" s="15"/>
      <c r="G1764" s="15"/>
      <c r="H1764" s="15"/>
      <c r="EU1764" s="16"/>
    </row>
    <row r="1765" spans="2:151" ht="26.25" customHeight="1" x14ac:dyDescent="0.2">
      <c r="B1765" s="15"/>
      <c r="C1765" s="15"/>
      <c r="F1765" s="15"/>
      <c r="G1765" s="15"/>
      <c r="H1765" s="15"/>
      <c r="EU1765" s="16"/>
    </row>
    <row r="1766" spans="2:151" ht="26.25" customHeight="1" x14ac:dyDescent="0.2">
      <c r="B1766" s="15"/>
      <c r="C1766" s="15"/>
      <c r="F1766" s="15"/>
      <c r="G1766" s="15"/>
      <c r="H1766" s="15"/>
      <c r="EU1766" s="16"/>
    </row>
    <row r="1767" spans="2:151" ht="26.25" customHeight="1" x14ac:dyDescent="0.2">
      <c r="B1767" s="15"/>
      <c r="C1767" s="15"/>
      <c r="F1767" s="15"/>
      <c r="G1767" s="15"/>
      <c r="H1767" s="15"/>
      <c r="EU1767" s="16"/>
    </row>
    <row r="1768" spans="2:151" ht="26.25" customHeight="1" x14ac:dyDescent="0.2">
      <c r="B1768" s="15"/>
      <c r="C1768" s="15"/>
      <c r="F1768" s="15"/>
      <c r="G1768" s="15"/>
      <c r="H1768" s="15"/>
      <c r="EU1768" s="16"/>
    </row>
    <row r="1769" spans="2:151" ht="26.25" customHeight="1" x14ac:dyDescent="0.2">
      <c r="B1769" s="15"/>
      <c r="C1769" s="15"/>
      <c r="F1769" s="15"/>
      <c r="G1769" s="15"/>
      <c r="H1769" s="15"/>
      <c r="EU1769" s="16"/>
    </row>
    <row r="1770" spans="2:151" ht="26.25" customHeight="1" x14ac:dyDescent="0.2">
      <c r="B1770" s="15"/>
      <c r="C1770" s="15"/>
      <c r="F1770" s="15"/>
      <c r="G1770" s="15"/>
      <c r="H1770" s="15"/>
      <c r="EU1770" s="16"/>
    </row>
    <row r="1771" spans="2:151" ht="26.25" customHeight="1" x14ac:dyDescent="0.2">
      <c r="B1771" s="15"/>
      <c r="C1771" s="15"/>
      <c r="F1771" s="15"/>
      <c r="G1771" s="15"/>
      <c r="H1771" s="15"/>
      <c r="EU1771" s="16"/>
    </row>
    <row r="1772" spans="2:151" ht="26.25" customHeight="1" x14ac:dyDescent="0.2">
      <c r="B1772" s="15"/>
      <c r="C1772" s="15"/>
      <c r="F1772" s="15"/>
      <c r="G1772" s="15"/>
      <c r="H1772" s="15"/>
      <c r="EU1772" s="16"/>
    </row>
    <row r="1773" spans="2:151" ht="26.25" customHeight="1" x14ac:dyDescent="0.2">
      <c r="B1773" s="15"/>
      <c r="C1773" s="15"/>
      <c r="F1773" s="15"/>
      <c r="G1773" s="15"/>
      <c r="H1773" s="15"/>
      <c r="EU1773" s="16"/>
    </row>
    <row r="1774" spans="2:151" ht="26.25" customHeight="1" x14ac:dyDescent="0.2">
      <c r="B1774" s="15"/>
      <c r="C1774" s="15"/>
      <c r="F1774" s="15"/>
      <c r="G1774" s="15"/>
      <c r="H1774" s="15"/>
      <c r="EU1774" s="16"/>
    </row>
    <row r="1775" spans="2:151" ht="26.25" customHeight="1" x14ac:dyDescent="0.2">
      <c r="B1775" s="15"/>
      <c r="C1775" s="15"/>
      <c r="F1775" s="15"/>
      <c r="G1775" s="15"/>
      <c r="H1775" s="15"/>
      <c r="EU1775" s="16"/>
    </row>
    <row r="1776" spans="2:151" ht="26.25" customHeight="1" x14ac:dyDescent="0.2">
      <c r="B1776" s="15"/>
      <c r="C1776" s="15"/>
      <c r="F1776" s="15"/>
      <c r="G1776" s="15"/>
      <c r="H1776" s="15"/>
      <c r="EU1776" s="16"/>
    </row>
    <row r="1777" spans="2:151" ht="26.25" customHeight="1" x14ac:dyDescent="0.2">
      <c r="B1777" s="15"/>
      <c r="C1777" s="15"/>
      <c r="F1777" s="15"/>
      <c r="G1777" s="15"/>
      <c r="H1777" s="15"/>
      <c r="EU1777" s="16"/>
    </row>
    <row r="1778" spans="2:151" ht="26.25" customHeight="1" x14ac:dyDescent="0.2">
      <c r="B1778" s="15"/>
      <c r="C1778" s="15"/>
      <c r="F1778" s="15"/>
      <c r="G1778" s="15"/>
      <c r="H1778" s="15"/>
      <c r="EU1778" s="16"/>
    </row>
    <row r="1779" spans="2:151" ht="26.25" customHeight="1" x14ac:dyDescent="0.2">
      <c r="B1779" s="15"/>
      <c r="C1779" s="15"/>
      <c r="F1779" s="15"/>
      <c r="G1779" s="15"/>
      <c r="H1779" s="15"/>
      <c r="EU1779" s="16"/>
    </row>
    <row r="1780" spans="2:151" ht="26.25" customHeight="1" x14ac:dyDescent="0.2">
      <c r="B1780" s="15"/>
      <c r="C1780" s="15"/>
      <c r="F1780" s="15"/>
      <c r="G1780" s="15"/>
      <c r="H1780" s="15"/>
      <c r="EU1780" s="16"/>
    </row>
    <row r="1781" spans="2:151" ht="26.25" customHeight="1" x14ac:dyDescent="0.2">
      <c r="B1781" s="15"/>
      <c r="C1781" s="15"/>
      <c r="F1781" s="15"/>
      <c r="G1781" s="15"/>
      <c r="H1781" s="15"/>
      <c r="EU1781" s="16"/>
    </row>
    <row r="1782" spans="2:151" ht="26.25" customHeight="1" x14ac:dyDescent="0.2">
      <c r="B1782" s="15"/>
      <c r="C1782" s="15"/>
      <c r="F1782" s="15"/>
      <c r="G1782" s="15"/>
      <c r="H1782" s="15"/>
      <c r="EU1782" s="16"/>
    </row>
    <row r="1783" spans="2:151" ht="26.25" customHeight="1" x14ac:dyDescent="0.2">
      <c r="B1783" s="15"/>
      <c r="C1783" s="15"/>
      <c r="F1783" s="15"/>
      <c r="G1783" s="15"/>
      <c r="H1783" s="15"/>
      <c r="EU1783" s="16"/>
    </row>
    <row r="1784" spans="2:151" ht="26.25" customHeight="1" x14ac:dyDescent="0.2">
      <c r="B1784" s="15"/>
      <c r="C1784" s="15"/>
      <c r="F1784" s="15"/>
      <c r="G1784" s="15"/>
      <c r="H1784" s="15"/>
      <c r="EU1784" s="16"/>
    </row>
    <row r="1785" spans="2:151" ht="26.25" customHeight="1" x14ac:dyDescent="0.2">
      <c r="B1785" s="15"/>
      <c r="C1785" s="15"/>
      <c r="F1785" s="15"/>
      <c r="G1785" s="15"/>
      <c r="H1785" s="15"/>
      <c r="EU1785" s="16"/>
    </row>
    <row r="1786" spans="2:151" ht="26.25" customHeight="1" x14ac:dyDescent="0.2">
      <c r="B1786" s="15"/>
      <c r="C1786" s="15"/>
      <c r="F1786" s="15"/>
      <c r="G1786" s="15"/>
      <c r="H1786" s="15"/>
      <c r="EU1786" s="16"/>
    </row>
    <row r="1787" spans="2:151" ht="26.25" customHeight="1" x14ac:dyDescent="0.2">
      <c r="B1787" s="15"/>
      <c r="C1787" s="15"/>
      <c r="F1787" s="15"/>
      <c r="G1787" s="15"/>
      <c r="H1787" s="15"/>
      <c r="EU1787" s="16"/>
    </row>
    <row r="1788" spans="2:151" ht="26.25" customHeight="1" x14ac:dyDescent="0.2">
      <c r="B1788" s="15"/>
      <c r="C1788" s="15"/>
      <c r="F1788" s="15"/>
      <c r="G1788" s="15"/>
      <c r="H1788" s="15"/>
      <c r="EU1788" s="16"/>
    </row>
    <row r="1789" spans="2:151" ht="26.25" customHeight="1" x14ac:dyDescent="0.2">
      <c r="B1789" s="15"/>
      <c r="C1789" s="15"/>
      <c r="F1789" s="15"/>
      <c r="G1789" s="15"/>
      <c r="H1789" s="15"/>
      <c r="EU1789" s="16"/>
    </row>
    <row r="1790" spans="2:151" ht="26.25" customHeight="1" x14ac:dyDescent="0.2">
      <c r="B1790" s="15"/>
      <c r="C1790" s="15"/>
      <c r="F1790" s="15"/>
      <c r="G1790" s="15"/>
      <c r="H1790" s="15"/>
      <c r="EU1790" s="16"/>
    </row>
    <row r="1791" spans="2:151" ht="26.25" customHeight="1" x14ac:dyDescent="0.2">
      <c r="B1791" s="15"/>
      <c r="C1791" s="15"/>
      <c r="F1791" s="15"/>
      <c r="G1791" s="15"/>
      <c r="H1791" s="15"/>
      <c r="EU1791" s="16"/>
    </row>
    <row r="1792" spans="2:151" ht="26.25" customHeight="1" x14ac:dyDescent="0.2">
      <c r="B1792" s="15"/>
      <c r="C1792" s="15"/>
      <c r="F1792" s="15"/>
      <c r="G1792" s="15"/>
      <c r="H1792" s="15"/>
      <c r="EU1792" s="16"/>
    </row>
    <row r="1793" spans="2:151" ht="26.25" customHeight="1" x14ac:dyDescent="0.2">
      <c r="B1793" s="15"/>
      <c r="C1793" s="15"/>
      <c r="F1793" s="15"/>
      <c r="G1793" s="15"/>
      <c r="H1793" s="15"/>
      <c r="EU1793" s="16"/>
    </row>
    <row r="1794" spans="2:151" ht="26.25" customHeight="1" x14ac:dyDescent="0.2">
      <c r="B1794" s="15"/>
      <c r="C1794" s="15"/>
      <c r="F1794" s="15"/>
      <c r="G1794" s="15"/>
      <c r="H1794" s="15"/>
      <c r="EU1794" s="16"/>
    </row>
    <row r="1795" spans="2:151" ht="26.25" customHeight="1" x14ac:dyDescent="0.2">
      <c r="B1795" s="15"/>
      <c r="C1795" s="15"/>
      <c r="F1795" s="15"/>
      <c r="G1795" s="15"/>
      <c r="H1795" s="15"/>
      <c r="EU1795" s="16"/>
    </row>
    <row r="1796" spans="2:151" ht="26.25" customHeight="1" x14ac:dyDescent="0.2">
      <c r="B1796" s="15"/>
      <c r="C1796" s="15"/>
      <c r="F1796" s="15"/>
      <c r="G1796" s="15"/>
      <c r="H1796" s="15"/>
      <c r="EU1796" s="16"/>
    </row>
    <row r="1797" spans="2:151" ht="26.25" customHeight="1" x14ac:dyDescent="0.2">
      <c r="B1797" s="15"/>
      <c r="C1797" s="15"/>
      <c r="F1797" s="15"/>
      <c r="G1797" s="15"/>
      <c r="H1797" s="15"/>
      <c r="EU1797" s="16"/>
    </row>
    <row r="1798" spans="2:151" ht="26.25" customHeight="1" x14ac:dyDescent="0.2">
      <c r="B1798" s="15"/>
      <c r="C1798" s="15"/>
      <c r="F1798" s="15"/>
      <c r="G1798" s="15"/>
      <c r="H1798" s="15"/>
      <c r="EU1798" s="16"/>
    </row>
    <row r="1799" spans="2:151" ht="26.25" customHeight="1" x14ac:dyDescent="0.2">
      <c r="B1799" s="15"/>
      <c r="C1799" s="15"/>
      <c r="F1799" s="15"/>
      <c r="G1799" s="15"/>
      <c r="H1799" s="15"/>
      <c r="EU1799" s="16"/>
    </row>
    <row r="1800" spans="2:151" ht="26.25" customHeight="1" x14ac:dyDescent="0.2">
      <c r="B1800" s="15"/>
      <c r="C1800" s="15"/>
      <c r="F1800" s="15"/>
      <c r="G1800" s="15"/>
      <c r="H1800" s="15"/>
      <c r="EU1800" s="16"/>
    </row>
    <row r="1801" spans="2:151" ht="26.25" customHeight="1" x14ac:dyDescent="0.2">
      <c r="B1801" s="15"/>
      <c r="C1801" s="15"/>
      <c r="F1801" s="15"/>
      <c r="G1801" s="15"/>
      <c r="H1801" s="15"/>
      <c r="EU1801" s="16"/>
    </row>
    <row r="1802" spans="2:151" ht="26.25" customHeight="1" x14ac:dyDescent="0.2">
      <c r="B1802" s="15"/>
      <c r="C1802" s="15"/>
      <c r="F1802" s="15"/>
      <c r="G1802" s="15"/>
      <c r="H1802" s="15"/>
      <c r="EU1802" s="16"/>
    </row>
    <row r="1803" spans="2:151" ht="26.25" customHeight="1" x14ac:dyDescent="0.2">
      <c r="B1803" s="15"/>
      <c r="C1803" s="15"/>
      <c r="F1803" s="15"/>
      <c r="G1803" s="15"/>
      <c r="H1803" s="15"/>
      <c r="EU1803" s="16"/>
    </row>
    <row r="1804" spans="2:151" ht="26.25" customHeight="1" x14ac:dyDescent="0.2">
      <c r="B1804" s="15"/>
      <c r="C1804" s="15"/>
      <c r="F1804" s="15"/>
      <c r="G1804" s="15"/>
      <c r="H1804" s="15"/>
      <c r="EU1804" s="16"/>
    </row>
    <row r="1805" spans="2:151" ht="26.25" customHeight="1" x14ac:dyDescent="0.2">
      <c r="B1805" s="15"/>
      <c r="C1805" s="15"/>
      <c r="F1805" s="15"/>
      <c r="G1805" s="15"/>
      <c r="H1805" s="15"/>
      <c r="EU1805" s="16"/>
    </row>
    <row r="1806" spans="2:151" ht="26.25" customHeight="1" x14ac:dyDescent="0.2">
      <c r="B1806" s="15"/>
      <c r="C1806" s="15"/>
      <c r="F1806" s="15"/>
      <c r="G1806" s="15"/>
      <c r="H1806" s="15"/>
      <c r="EU1806" s="16"/>
    </row>
    <row r="1807" spans="2:151" ht="26.25" customHeight="1" x14ac:dyDescent="0.2">
      <c r="B1807" s="15"/>
      <c r="C1807" s="15"/>
      <c r="F1807" s="15"/>
      <c r="G1807" s="15"/>
      <c r="H1807" s="15"/>
      <c r="EU1807" s="16"/>
    </row>
    <row r="1808" spans="2:151" ht="26.25" customHeight="1" x14ac:dyDescent="0.2">
      <c r="B1808" s="15"/>
      <c r="C1808" s="15"/>
      <c r="F1808" s="15"/>
      <c r="G1808" s="15"/>
      <c r="H1808" s="15"/>
      <c r="EU1808" s="16"/>
    </row>
    <row r="1809" spans="2:151" ht="26.25" customHeight="1" x14ac:dyDescent="0.2">
      <c r="B1809" s="15"/>
      <c r="C1809" s="15"/>
      <c r="F1809" s="15"/>
      <c r="G1809" s="15"/>
      <c r="H1809" s="15"/>
      <c r="EU1809" s="16"/>
    </row>
    <row r="1810" spans="2:151" ht="26.25" customHeight="1" x14ac:dyDescent="0.2">
      <c r="B1810" s="15"/>
      <c r="C1810" s="15"/>
      <c r="F1810" s="15"/>
      <c r="G1810" s="15"/>
      <c r="H1810" s="15"/>
      <c r="EU1810" s="16"/>
    </row>
    <row r="1811" spans="2:151" ht="26.25" customHeight="1" x14ac:dyDescent="0.2">
      <c r="B1811" s="15"/>
      <c r="C1811" s="15"/>
      <c r="F1811" s="15"/>
      <c r="G1811" s="15"/>
      <c r="H1811" s="15"/>
      <c r="EU1811" s="16"/>
    </row>
    <row r="1812" spans="2:151" ht="26.25" customHeight="1" x14ac:dyDescent="0.2">
      <c r="B1812" s="15"/>
      <c r="C1812" s="15"/>
      <c r="F1812" s="15"/>
      <c r="G1812" s="15"/>
      <c r="H1812" s="15"/>
      <c r="EU1812" s="16"/>
    </row>
    <row r="1813" spans="2:151" ht="26.25" customHeight="1" x14ac:dyDescent="0.2">
      <c r="B1813" s="15"/>
      <c r="C1813" s="15"/>
      <c r="F1813" s="15"/>
      <c r="G1813" s="15"/>
      <c r="H1813" s="15"/>
      <c r="EU1813" s="16"/>
    </row>
    <row r="1814" spans="2:151" ht="26.25" customHeight="1" x14ac:dyDescent="0.2">
      <c r="B1814" s="15"/>
      <c r="C1814" s="15"/>
      <c r="F1814" s="15"/>
      <c r="G1814" s="15"/>
      <c r="H1814" s="15"/>
      <c r="EU1814" s="16"/>
    </row>
    <row r="1815" spans="2:151" ht="26.25" customHeight="1" x14ac:dyDescent="0.2">
      <c r="B1815" s="15"/>
      <c r="C1815" s="15"/>
      <c r="F1815" s="15"/>
      <c r="G1815" s="15"/>
      <c r="H1815" s="15"/>
      <c r="EU1815" s="16"/>
    </row>
    <row r="1816" spans="2:151" ht="26.25" customHeight="1" x14ac:dyDescent="0.2">
      <c r="B1816" s="15"/>
      <c r="C1816" s="15"/>
      <c r="F1816" s="15"/>
      <c r="G1816" s="15"/>
      <c r="H1816" s="15"/>
      <c r="EU1816" s="16"/>
    </row>
    <row r="1817" spans="2:151" ht="26.25" customHeight="1" x14ac:dyDescent="0.2">
      <c r="B1817" s="15"/>
      <c r="C1817" s="15"/>
      <c r="F1817" s="15"/>
      <c r="G1817" s="15"/>
      <c r="H1817" s="15"/>
      <c r="EU1817" s="16"/>
    </row>
    <row r="1818" spans="2:151" ht="26.25" customHeight="1" x14ac:dyDescent="0.2">
      <c r="B1818" s="15"/>
      <c r="C1818" s="15"/>
      <c r="F1818" s="15"/>
      <c r="G1818" s="15"/>
      <c r="H1818" s="15"/>
      <c r="EU1818" s="16"/>
    </row>
    <row r="1819" spans="2:151" ht="26.25" customHeight="1" x14ac:dyDescent="0.2">
      <c r="B1819" s="15"/>
      <c r="C1819" s="15"/>
      <c r="F1819" s="15"/>
      <c r="G1819" s="15"/>
      <c r="H1819" s="15"/>
      <c r="EU1819" s="16"/>
    </row>
    <row r="1820" spans="2:151" ht="26.25" customHeight="1" x14ac:dyDescent="0.2">
      <c r="B1820" s="15"/>
      <c r="C1820" s="15"/>
      <c r="F1820" s="15"/>
      <c r="G1820" s="15"/>
      <c r="H1820" s="15"/>
      <c r="EU1820" s="16"/>
    </row>
    <row r="1821" spans="2:151" ht="26.25" customHeight="1" x14ac:dyDescent="0.2">
      <c r="B1821" s="15"/>
      <c r="C1821" s="15"/>
      <c r="F1821" s="15"/>
      <c r="G1821" s="15"/>
      <c r="H1821" s="15"/>
      <c r="EU1821" s="16"/>
    </row>
    <row r="1822" spans="2:151" ht="26.25" customHeight="1" x14ac:dyDescent="0.2">
      <c r="B1822" s="15"/>
      <c r="C1822" s="15"/>
      <c r="F1822" s="15"/>
      <c r="G1822" s="15"/>
      <c r="H1822" s="15"/>
      <c r="EU1822" s="16"/>
    </row>
    <row r="1823" spans="2:151" ht="26.25" customHeight="1" x14ac:dyDescent="0.2">
      <c r="B1823" s="15"/>
      <c r="C1823" s="15"/>
      <c r="F1823" s="15"/>
      <c r="G1823" s="15"/>
      <c r="H1823" s="15"/>
      <c r="EU1823" s="16"/>
    </row>
    <row r="1824" spans="2:151" ht="26.25" customHeight="1" x14ac:dyDescent="0.2">
      <c r="B1824" s="15"/>
      <c r="C1824" s="15"/>
      <c r="F1824" s="15"/>
      <c r="G1824" s="15"/>
      <c r="H1824" s="15"/>
      <c r="EU1824" s="16"/>
    </row>
    <row r="1825" spans="2:151" ht="26.25" customHeight="1" x14ac:dyDescent="0.2">
      <c r="B1825" s="15"/>
      <c r="C1825" s="15"/>
      <c r="F1825" s="15"/>
      <c r="G1825" s="15"/>
      <c r="H1825" s="15"/>
      <c r="EU1825" s="16"/>
    </row>
    <row r="1826" spans="2:151" ht="26.25" customHeight="1" x14ac:dyDescent="0.2">
      <c r="B1826" s="15"/>
      <c r="C1826" s="15"/>
      <c r="F1826" s="15"/>
      <c r="G1826" s="15"/>
      <c r="H1826" s="15"/>
      <c r="EU1826" s="16"/>
    </row>
    <row r="1827" spans="2:151" ht="26.25" customHeight="1" x14ac:dyDescent="0.2">
      <c r="B1827" s="15"/>
      <c r="C1827" s="15"/>
      <c r="F1827" s="15"/>
      <c r="G1827" s="15"/>
      <c r="H1827" s="15"/>
      <c r="EU1827" s="16"/>
    </row>
    <row r="1828" spans="2:151" ht="26.25" customHeight="1" x14ac:dyDescent="0.2">
      <c r="B1828" s="15"/>
      <c r="C1828" s="15"/>
      <c r="F1828" s="15"/>
      <c r="G1828" s="15"/>
      <c r="H1828" s="15"/>
      <c r="EU1828" s="16"/>
    </row>
    <row r="1829" spans="2:151" ht="26.25" customHeight="1" x14ac:dyDescent="0.2">
      <c r="B1829" s="15"/>
      <c r="C1829" s="15"/>
      <c r="F1829" s="15"/>
      <c r="G1829" s="15"/>
      <c r="H1829" s="15"/>
      <c r="EU1829" s="16"/>
    </row>
    <row r="1830" spans="2:151" ht="26.25" customHeight="1" x14ac:dyDescent="0.2">
      <c r="B1830" s="15"/>
      <c r="C1830" s="15"/>
      <c r="F1830" s="15"/>
      <c r="G1830" s="15"/>
      <c r="H1830" s="15"/>
      <c r="EU1830" s="16"/>
    </row>
    <row r="1831" spans="2:151" ht="26.25" customHeight="1" x14ac:dyDescent="0.2">
      <c r="B1831" s="15"/>
      <c r="C1831" s="15"/>
      <c r="F1831" s="15"/>
      <c r="G1831" s="15"/>
      <c r="H1831" s="15"/>
      <c r="EU1831" s="16"/>
    </row>
    <row r="1832" spans="2:151" ht="26.25" customHeight="1" x14ac:dyDescent="0.2">
      <c r="B1832" s="15"/>
      <c r="C1832" s="15"/>
      <c r="F1832" s="15"/>
      <c r="G1832" s="15"/>
      <c r="H1832" s="15"/>
      <c r="EU1832" s="16"/>
    </row>
    <row r="1833" spans="2:151" ht="26.25" customHeight="1" x14ac:dyDescent="0.2">
      <c r="B1833" s="15"/>
      <c r="C1833" s="15"/>
      <c r="F1833" s="15"/>
      <c r="G1833" s="15"/>
      <c r="H1833" s="15"/>
      <c r="EU1833" s="16"/>
    </row>
    <row r="1834" spans="2:151" ht="26.25" customHeight="1" x14ac:dyDescent="0.2">
      <c r="B1834" s="15"/>
      <c r="C1834" s="15"/>
      <c r="F1834" s="15"/>
      <c r="G1834" s="15"/>
      <c r="H1834" s="15"/>
      <c r="EU1834" s="16"/>
    </row>
    <row r="1835" spans="2:151" ht="26.25" customHeight="1" x14ac:dyDescent="0.2">
      <c r="B1835" s="15"/>
      <c r="C1835" s="15"/>
      <c r="F1835" s="15"/>
      <c r="G1835" s="15"/>
      <c r="H1835" s="15"/>
      <c r="EU1835" s="16"/>
    </row>
    <row r="1836" spans="2:151" ht="26.25" customHeight="1" x14ac:dyDescent="0.2">
      <c r="B1836" s="15"/>
      <c r="C1836" s="15"/>
      <c r="F1836" s="15"/>
      <c r="G1836" s="15"/>
      <c r="H1836" s="15"/>
      <c r="EU1836" s="16"/>
    </row>
    <row r="1837" spans="2:151" ht="26.25" customHeight="1" x14ac:dyDescent="0.2">
      <c r="B1837" s="15"/>
      <c r="C1837" s="15"/>
      <c r="F1837" s="15"/>
      <c r="G1837" s="15"/>
      <c r="H1837" s="15"/>
      <c r="EU1837" s="16"/>
    </row>
    <row r="1838" spans="2:151" ht="26.25" customHeight="1" x14ac:dyDescent="0.2">
      <c r="B1838" s="15"/>
      <c r="C1838" s="15"/>
      <c r="F1838" s="15"/>
      <c r="G1838" s="15"/>
      <c r="H1838" s="15"/>
      <c r="EU1838" s="16"/>
    </row>
    <row r="1839" spans="2:151" ht="26.25" customHeight="1" x14ac:dyDescent="0.2">
      <c r="B1839" s="15"/>
      <c r="C1839" s="15"/>
      <c r="F1839" s="15"/>
      <c r="G1839" s="15"/>
      <c r="H1839" s="15"/>
      <c r="EU1839" s="16"/>
    </row>
    <row r="1840" spans="2:151" ht="26.25" customHeight="1" x14ac:dyDescent="0.2">
      <c r="B1840" s="15"/>
      <c r="C1840" s="15"/>
      <c r="F1840" s="15"/>
      <c r="G1840" s="15"/>
      <c r="H1840" s="15"/>
      <c r="EU1840" s="16"/>
    </row>
    <row r="1841" spans="2:151" ht="26.25" customHeight="1" x14ac:dyDescent="0.2">
      <c r="B1841" s="15"/>
      <c r="C1841" s="15"/>
      <c r="F1841" s="15"/>
      <c r="G1841" s="15"/>
      <c r="H1841" s="15"/>
      <c r="EU1841" s="16"/>
    </row>
    <row r="1842" spans="2:151" ht="26.25" customHeight="1" x14ac:dyDescent="0.2">
      <c r="B1842" s="15"/>
      <c r="C1842" s="15"/>
      <c r="F1842" s="15"/>
      <c r="G1842" s="15"/>
      <c r="H1842" s="15"/>
      <c r="EU1842" s="16"/>
    </row>
    <row r="1843" spans="2:151" ht="26.25" customHeight="1" x14ac:dyDescent="0.2">
      <c r="B1843" s="15"/>
      <c r="C1843" s="15"/>
      <c r="F1843" s="15"/>
      <c r="G1843" s="15"/>
      <c r="H1843" s="15"/>
      <c r="EU1843" s="16"/>
    </row>
    <row r="1844" spans="2:151" ht="26.25" customHeight="1" x14ac:dyDescent="0.2">
      <c r="B1844" s="15"/>
      <c r="C1844" s="15"/>
      <c r="F1844" s="15"/>
      <c r="G1844" s="15"/>
      <c r="H1844" s="15"/>
      <c r="EU1844" s="16"/>
    </row>
    <row r="1845" spans="2:151" ht="26.25" customHeight="1" x14ac:dyDescent="0.2">
      <c r="B1845" s="15"/>
      <c r="C1845" s="15"/>
      <c r="F1845" s="15"/>
      <c r="G1845" s="15"/>
      <c r="H1845" s="15"/>
      <c r="EU1845" s="16"/>
    </row>
    <row r="1846" spans="2:151" ht="26.25" customHeight="1" x14ac:dyDescent="0.2">
      <c r="B1846" s="15"/>
      <c r="C1846" s="15"/>
      <c r="F1846" s="15"/>
      <c r="G1846" s="15"/>
      <c r="H1846" s="15"/>
      <c r="EU1846" s="16"/>
    </row>
    <row r="1847" spans="2:151" ht="26.25" customHeight="1" x14ac:dyDescent="0.2">
      <c r="B1847" s="15"/>
      <c r="C1847" s="15"/>
      <c r="F1847" s="15"/>
      <c r="G1847" s="15"/>
      <c r="H1847" s="15"/>
      <c r="EU1847" s="16"/>
    </row>
    <row r="1848" spans="2:151" ht="26.25" customHeight="1" x14ac:dyDescent="0.2">
      <c r="B1848" s="15"/>
      <c r="C1848" s="15"/>
      <c r="F1848" s="15"/>
      <c r="G1848" s="15"/>
      <c r="H1848" s="15"/>
      <c r="EU1848" s="16"/>
    </row>
    <row r="1849" spans="2:151" ht="26.25" customHeight="1" x14ac:dyDescent="0.2">
      <c r="B1849" s="15"/>
      <c r="C1849" s="15"/>
      <c r="F1849" s="15"/>
      <c r="G1849" s="15"/>
      <c r="H1849" s="15"/>
      <c r="EU1849" s="16"/>
    </row>
    <row r="1850" spans="2:151" ht="26.25" customHeight="1" x14ac:dyDescent="0.2">
      <c r="B1850" s="15"/>
      <c r="C1850" s="15"/>
      <c r="F1850" s="15"/>
      <c r="G1850" s="15"/>
      <c r="H1850" s="15"/>
      <c r="EU1850" s="16"/>
    </row>
    <row r="1851" spans="2:151" ht="26.25" customHeight="1" x14ac:dyDescent="0.2">
      <c r="B1851" s="15"/>
      <c r="C1851" s="15"/>
      <c r="F1851" s="15"/>
      <c r="G1851" s="15"/>
      <c r="H1851" s="15"/>
      <c r="EU1851" s="16"/>
    </row>
    <row r="1852" spans="2:151" ht="26.25" customHeight="1" x14ac:dyDescent="0.2">
      <c r="B1852" s="15"/>
      <c r="C1852" s="15"/>
      <c r="F1852" s="15"/>
      <c r="G1852" s="15"/>
      <c r="H1852" s="15"/>
      <c r="EU1852" s="16"/>
    </row>
    <row r="1853" spans="2:151" ht="26.25" customHeight="1" x14ac:dyDescent="0.2">
      <c r="B1853" s="15"/>
      <c r="C1853" s="15"/>
      <c r="F1853" s="15"/>
      <c r="G1853" s="15"/>
      <c r="H1853" s="15"/>
      <c r="EU1853" s="16"/>
    </row>
    <row r="1854" spans="2:151" ht="26.25" customHeight="1" x14ac:dyDescent="0.2">
      <c r="B1854" s="15"/>
      <c r="C1854" s="15"/>
      <c r="F1854" s="15"/>
      <c r="G1854" s="15"/>
      <c r="H1854" s="15"/>
      <c r="EU1854" s="16"/>
    </row>
    <row r="1855" spans="2:151" ht="26.25" customHeight="1" x14ac:dyDescent="0.2">
      <c r="B1855" s="15"/>
      <c r="C1855" s="15"/>
      <c r="F1855" s="15"/>
      <c r="G1855" s="15"/>
      <c r="H1855" s="15"/>
      <c r="EU1855" s="16"/>
    </row>
    <row r="1856" spans="2:151" ht="26.25" customHeight="1" x14ac:dyDescent="0.2">
      <c r="B1856" s="15"/>
      <c r="C1856" s="15"/>
      <c r="F1856" s="15"/>
      <c r="G1856" s="15"/>
      <c r="H1856" s="15"/>
      <c r="EU1856" s="16"/>
    </row>
    <row r="1857" spans="2:151" ht="26.25" customHeight="1" x14ac:dyDescent="0.2">
      <c r="B1857" s="15"/>
      <c r="C1857" s="15"/>
      <c r="F1857" s="15"/>
      <c r="G1857" s="15"/>
      <c r="H1857" s="15"/>
      <c r="EU1857" s="16"/>
    </row>
    <row r="1858" spans="2:151" ht="26.25" customHeight="1" x14ac:dyDescent="0.2">
      <c r="B1858" s="15"/>
      <c r="C1858" s="15"/>
      <c r="F1858" s="15"/>
      <c r="G1858" s="15"/>
      <c r="H1858" s="15"/>
      <c r="EU1858" s="16"/>
    </row>
    <row r="1859" spans="2:151" ht="26.25" customHeight="1" x14ac:dyDescent="0.2">
      <c r="B1859" s="15"/>
      <c r="C1859" s="15"/>
      <c r="F1859" s="15"/>
      <c r="G1859" s="15"/>
      <c r="H1859" s="15"/>
      <c r="EU1859" s="16"/>
    </row>
    <row r="1860" spans="2:151" ht="26.25" customHeight="1" x14ac:dyDescent="0.2">
      <c r="B1860" s="15"/>
      <c r="C1860" s="15"/>
      <c r="F1860" s="15"/>
      <c r="G1860" s="15"/>
      <c r="H1860" s="15"/>
      <c r="EU1860" s="16"/>
    </row>
    <row r="1861" spans="2:151" ht="26.25" customHeight="1" x14ac:dyDescent="0.2">
      <c r="B1861" s="15"/>
      <c r="C1861" s="15"/>
      <c r="F1861" s="15"/>
      <c r="G1861" s="15"/>
      <c r="H1861" s="15"/>
      <c r="EU1861" s="16"/>
    </row>
    <row r="1862" spans="2:151" ht="26.25" customHeight="1" x14ac:dyDescent="0.2">
      <c r="B1862" s="15"/>
      <c r="C1862" s="15"/>
      <c r="F1862" s="15"/>
      <c r="G1862" s="15"/>
      <c r="H1862" s="15"/>
      <c r="EU1862" s="16"/>
    </row>
    <row r="1863" spans="2:151" ht="26.25" customHeight="1" x14ac:dyDescent="0.2">
      <c r="B1863" s="15"/>
      <c r="C1863" s="15"/>
      <c r="F1863" s="15"/>
      <c r="G1863" s="15"/>
      <c r="H1863" s="15"/>
      <c r="EU1863" s="16"/>
    </row>
    <row r="1864" spans="2:151" ht="26.25" customHeight="1" x14ac:dyDescent="0.2">
      <c r="B1864" s="15"/>
      <c r="C1864" s="15"/>
      <c r="F1864" s="15"/>
      <c r="G1864" s="15"/>
      <c r="H1864" s="15"/>
      <c r="EU1864" s="16"/>
    </row>
    <row r="1865" spans="2:151" ht="26.25" customHeight="1" x14ac:dyDescent="0.2">
      <c r="B1865" s="15"/>
      <c r="C1865" s="15"/>
      <c r="F1865" s="15"/>
      <c r="G1865" s="15"/>
      <c r="H1865" s="15"/>
      <c r="EU1865" s="16"/>
    </row>
    <row r="1866" spans="2:151" ht="26.25" customHeight="1" x14ac:dyDescent="0.2">
      <c r="B1866" s="15"/>
      <c r="C1866" s="15"/>
      <c r="F1866" s="15"/>
      <c r="G1866" s="15"/>
      <c r="H1866" s="15"/>
      <c r="EU1866" s="16"/>
    </row>
    <row r="1867" spans="2:151" ht="26.25" customHeight="1" x14ac:dyDescent="0.2">
      <c r="B1867" s="15"/>
      <c r="C1867" s="15"/>
      <c r="F1867" s="15"/>
      <c r="G1867" s="15"/>
      <c r="H1867" s="15"/>
      <c r="EU1867" s="16"/>
    </row>
    <row r="1868" spans="2:151" ht="26.25" customHeight="1" x14ac:dyDescent="0.2">
      <c r="B1868" s="15"/>
      <c r="C1868" s="15"/>
      <c r="F1868" s="15"/>
      <c r="G1868" s="15"/>
      <c r="H1868" s="15"/>
      <c r="EU1868" s="16"/>
    </row>
    <row r="1869" spans="2:151" ht="26.25" customHeight="1" x14ac:dyDescent="0.2">
      <c r="B1869" s="15"/>
      <c r="C1869" s="15"/>
      <c r="F1869" s="15"/>
      <c r="G1869" s="15"/>
      <c r="H1869" s="15"/>
      <c r="EU1869" s="16"/>
    </row>
    <row r="1870" spans="2:151" ht="26.25" customHeight="1" x14ac:dyDescent="0.2">
      <c r="B1870" s="15"/>
      <c r="C1870" s="15"/>
      <c r="F1870" s="15"/>
      <c r="G1870" s="15"/>
      <c r="H1870" s="15"/>
      <c r="EU1870" s="16"/>
    </row>
    <row r="1871" spans="2:151" ht="26.25" customHeight="1" x14ac:dyDescent="0.2">
      <c r="B1871" s="15"/>
      <c r="C1871" s="15"/>
      <c r="F1871" s="15"/>
      <c r="G1871" s="15"/>
      <c r="H1871" s="15"/>
      <c r="EU1871" s="16"/>
    </row>
    <row r="1872" spans="2:151" ht="26.25" customHeight="1" x14ac:dyDescent="0.2">
      <c r="B1872" s="15"/>
      <c r="C1872" s="15"/>
      <c r="F1872" s="15"/>
      <c r="G1872" s="15"/>
      <c r="H1872" s="15"/>
      <c r="EU1872" s="16"/>
    </row>
    <row r="1873" spans="2:151" ht="26.25" customHeight="1" x14ac:dyDescent="0.2">
      <c r="B1873" s="15"/>
      <c r="C1873" s="15"/>
      <c r="F1873" s="15"/>
      <c r="G1873" s="15"/>
      <c r="H1873" s="15"/>
      <c r="EU1873" s="16"/>
    </row>
    <row r="1874" spans="2:151" ht="26.25" customHeight="1" x14ac:dyDescent="0.2">
      <c r="B1874" s="15"/>
      <c r="C1874" s="15"/>
      <c r="F1874" s="15"/>
      <c r="G1874" s="15"/>
      <c r="H1874" s="15"/>
      <c r="EU1874" s="16"/>
    </row>
    <row r="1875" spans="2:151" ht="26.25" customHeight="1" x14ac:dyDescent="0.2">
      <c r="B1875" s="15"/>
      <c r="C1875" s="15"/>
      <c r="F1875" s="15"/>
      <c r="G1875" s="15"/>
      <c r="H1875" s="15"/>
      <c r="EU1875" s="16"/>
    </row>
    <row r="1876" spans="2:151" ht="26.25" customHeight="1" x14ac:dyDescent="0.2">
      <c r="B1876" s="15"/>
      <c r="C1876" s="15"/>
      <c r="F1876" s="15"/>
      <c r="G1876" s="15"/>
      <c r="H1876" s="15"/>
      <c r="EU1876" s="16"/>
    </row>
    <row r="1877" spans="2:151" ht="26.25" customHeight="1" x14ac:dyDescent="0.2">
      <c r="B1877" s="15"/>
      <c r="C1877" s="15"/>
      <c r="F1877" s="15"/>
      <c r="G1877" s="15"/>
      <c r="H1877" s="15"/>
      <c r="EU1877" s="16"/>
    </row>
    <row r="1878" spans="2:151" ht="26.25" customHeight="1" x14ac:dyDescent="0.2">
      <c r="B1878" s="15"/>
      <c r="C1878" s="15"/>
      <c r="F1878" s="15"/>
      <c r="G1878" s="15"/>
      <c r="H1878" s="15"/>
      <c r="EU1878" s="16"/>
    </row>
    <row r="1879" spans="2:151" ht="26.25" customHeight="1" x14ac:dyDescent="0.2">
      <c r="B1879" s="15"/>
      <c r="C1879" s="15"/>
      <c r="F1879" s="15"/>
      <c r="G1879" s="15"/>
      <c r="H1879" s="15"/>
      <c r="EU1879" s="16"/>
    </row>
    <row r="1880" spans="2:151" ht="26.25" customHeight="1" x14ac:dyDescent="0.2">
      <c r="B1880" s="15"/>
      <c r="C1880" s="15"/>
      <c r="F1880" s="15"/>
      <c r="G1880" s="15"/>
      <c r="H1880" s="15"/>
      <c r="EU1880" s="16"/>
    </row>
    <row r="1881" spans="2:151" ht="26.25" customHeight="1" x14ac:dyDescent="0.2">
      <c r="B1881" s="15"/>
      <c r="C1881" s="15"/>
      <c r="F1881" s="15"/>
      <c r="G1881" s="15"/>
      <c r="H1881" s="15"/>
      <c r="EU1881" s="16"/>
    </row>
    <row r="1882" spans="2:151" ht="26.25" customHeight="1" x14ac:dyDescent="0.2">
      <c r="B1882" s="15"/>
      <c r="C1882" s="15"/>
      <c r="F1882" s="15"/>
      <c r="G1882" s="15"/>
      <c r="H1882" s="15"/>
      <c r="EU1882" s="16"/>
    </row>
    <row r="1883" spans="2:151" ht="26.25" customHeight="1" x14ac:dyDescent="0.2">
      <c r="B1883" s="15"/>
      <c r="C1883" s="15"/>
      <c r="F1883" s="15"/>
      <c r="G1883" s="15"/>
      <c r="H1883" s="15"/>
      <c r="EU1883" s="16"/>
    </row>
    <row r="1884" spans="2:151" ht="26.25" customHeight="1" x14ac:dyDescent="0.2">
      <c r="B1884" s="15"/>
      <c r="C1884" s="15"/>
      <c r="F1884" s="15"/>
      <c r="G1884" s="15"/>
      <c r="H1884" s="15"/>
      <c r="EU1884" s="16"/>
    </row>
    <row r="1885" spans="2:151" ht="26.25" customHeight="1" x14ac:dyDescent="0.2">
      <c r="B1885" s="15"/>
      <c r="C1885" s="15"/>
      <c r="F1885" s="15"/>
      <c r="G1885" s="15"/>
      <c r="H1885" s="15"/>
      <c r="EU1885" s="16"/>
    </row>
    <row r="1886" spans="2:151" ht="26.25" customHeight="1" x14ac:dyDescent="0.2">
      <c r="B1886" s="15"/>
      <c r="C1886" s="15"/>
      <c r="F1886" s="15"/>
      <c r="G1886" s="15"/>
      <c r="H1886" s="15"/>
      <c r="EU1886" s="16"/>
    </row>
    <row r="1887" spans="2:151" ht="26.25" customHeight="1" x14ac:dyDescent="0.2">
      <c r="B1887" s="15"/>
      <c r="C1887" s="15"/>
      <c r="F1887" s="15"/>
      <c r="G1887" s="15"/>
      <c r="H1887" s="15"/>
      <c r="EU1887" s="16"/>
    </row>
    <row r="1888" spans="2:151" ht="26.25" customHeight="1" x14ac:dyDescent="0.2">
      <c r="B1888" s="15"/>
      <c r="C1888" s="15"/>
      <c r="F1888" s="15"/>
      <c r="G1888" s="15"/>
      <c r="H1888" s="15"/>
      <c r="EU1888" s="16"/>
    </row>
    <row r="1889" spans="2:151" ht="26.25" customHeight="1" x14ac:dyDescent="0.2">
      <c r="B1889" s="15"/>
      <c r="C1889" s="15"/>
      <c r="F1889" s="15"/>
      <c r="G1889" s="15"/>
      <c r="H1889" s="15"/>
      <c r="EU1889" s="16"/>
    </row>
    <row r="1890" spans="2:151" ht="26.25" customHeight="1" x14ac:dyDescent="0.2">
      <c r="B1890" s="15"/>
      <c r="C1890" s="15"/>
      <c r="F1890" s="15"/>
      <c r="G1890" s="15"/>
      <c r="H1890" s="15"/>
      <c r="EU1890" s="16"/>
    </row>
    <row r="1891" spans="2:151" ht="26.25" customHeight="1" x14ac:dyDescent="0.2">
      <c r="B1891" s="15"/>
      <c r="C1891" s="15"/>
      <c r="F1891" s="15"/>
      <c r="G1891" s="15"/>
      <c r="H1891" s="15"/>
      <c r="EU1891" s="16"/>
    </row>
    <row r="1892" spans="2:151" ht="26.25" customHeight="1" x14ac:dyDescent="0.2">
      <c r="B1892" s="15"/>
      <c r="C1892" s="15"/>
      <c r="F1892" s="15"/>
      <c r="G1892" s="15"/>
      <c r="H1892" s="15"/>
      <c r="EU1892" s="16"/>
    </row>
    <row r="1893" spans="2:151" ht="26.25" customHeight="1" x14ac:dyDescent="0.2">
      <c r="B1893" s="15"/>
      <c r="C1893" s="15"/>
      <c r="F1893" s="15"/>
      <c r="G1893" s="15"/>
      <c r="H1893" s="15"/>
      <c r="EU1893" s="16"/>
    </row>
    <row r="1894" spans="2:151" ht="26.25" customHeight="1" x14ac:dyDescent="0.2">
      <c r="B1894" s="15"/>
      <c r="C1894" s="15"/>
      <c r="F1894" s="15"/>
      <c r="G1894" s="15"/>
      <c r="H1894" s="15"/>
      <c r="EU1894" s="16"/>
    </row>
    <row r="1895" spans="2:151" ht="26.25" customHeight="1" x14ac:dyDescent="0.2">
      <c r="B1895" s="15"/>
      <c r="C1895" s="15"/>
      <c r="F1895" s="15"/>
      <c r="G1895" s="15"/>
      <c r="H1895" s="15"/>
      <c r="EU1895" s="16"/>
    </row>
    <row r="1896" spans="2:151" ht="26.25" customHeight="1" x14ac:dyDescent="0.2">
      <c r="B1896" s="15"/>
      <c r="C1896" s="15"/>
      <c r="F1896" s="15"/>
      <c r="G1896" s="15"/>
      <c r="H1896" s="15"/>
      <c r="EU1896" s="16"/>
    </row>
    <row r="1897" spans="2:151" ht="26.25" customHeight="1" x14ac:dyDescent="0.2">
      <c r="B1897" s="15"/>
      <c r="C1897" s="15"/>
      <c r="F1897" s="15"/>
      <c r="G1897" s="15"/>
      <c r="H1897" s="15"/>
      <c r="EU1897" s="16"/>
    </row>
    <row r="1898" spans="2:151" ht="26.25" customHeight="1" x14ac:dyDescent="0.2">
      <c r="B1898" s="15"/>
      <c r="C1898" s="15"/>
      <c r="F1898" s="15"/>
      <c r="G1898" s="15"/>
      <c r="H1898" s="15"/>
      <c r="EU1898" s="16"/>
    </row>
    <row r="1899" spans="2:151" ht="26.25" customHeight="1" x14ac:dyDescent="0.2">
      <c r="B1899" s="15"/>
      <c r="C1899" s="15"/>
      <c r="F1899" s="15"/>
      <c r="G1899" s="15"/>
      <c r="H1899" s="15"/>
      <c r="EU1899" s="16"/>
    </row>
    <row r="1900" spans="2:151" ht="26.25" customHeight="1" x14ac:dyDescent="0.2">
      <c r="B1900" s="15"/>
      <c r="C1900" s="15"/>
      <c r="F1900" s="15"/>
      <c r="G1900" s="15"/>
      <c r="H1900" s="15"/>
      <c r="EU1900" s="16"/>
    </row>
    <row r="1901" spans="2:151" ht="26.25" customHeight="1" x14ac:dyDescent="0.2">
      <c r="B1901" s="15"/>
      <c r="C1901" s="15"/>
      <c r="F1901" s="15"/>
      <c r="G1901" s="15"/>
      <c r="H1901" s="15"/>
      <c r="EU1901" s="16"/>
    </row>
    <row r="1902" spans="2:151" ht="26.25" customHeight="1" x14ac:dyDescent="0.2">
      <c r="B1902" s="15"/>
      <c r="C1902" s="15"/>
      <c r="F1902" s="15"/>
      <c r="G1902" s="15"/>
      <c r="H1902" s="15"/>
      <c r="EU1902" s="16"/>
    </row>
    <row r="1903" spans="2:151" ht="26.25" customHeight="1" x14ac:dyDescent="0.2">
      <c r="B1903" s="15"/>
      <c r="C1903" s="15"/>
      <c r="F1903" s="15"/>
      <c r="G1903" s="15"/>
      <c r="H1903" s="15"/>
      <c r="EU1903" s="16"/>
    </row>
    <row r="1904" spans="2:151" ht="26.25" customHeight="1" x14ac:dyDescent="0.2">
      <c r="B1904" s="15"/>
      <c r="C1904" s="15"/>
      <c r="F1904" s="15"/>
      <c r="G1904" s="15"/>
      <c r="H1904" s="15"/>
      <c r="EU1904" s="16"/>
    </row>
    <row r="1905" spans="2:151" ht="26.25" customHeight="1" x14ac:dyDescent="0.2">
      <c r="B1905" s="15"/>
      <c r="C1905" s="15"/>
      <c r="F1905" s="15"/>
      <c r="G1905" s="15"/>
      <c r="H1905" s="15"/>
      <c r="EU1905" s="16"/>
    </row>
    <row r="1906" spans="2:151" ht="26.25" customHeight="1" x14ac:dyDescent="0.2">
      <c r="B1906" s="15"/>
      <c r="C1906" s="15"/>
      <c r="F1906" s="15"/>
      <c r="G1906" s="15"/>
      <c r="H1906" s="15"/>
      <c r="EU1906" s="16"/>
    </row>
    <row r="1907" spans="2:151" ht="26.25" customHeight="1" x14ac:dyDescent="0.2">
      <c r="B1907" s="15"/>
      <c r="C1907" s="15"/>
      <c r="F1907" s="15"/>
      <c r="G1907" s="15"/>
      <c r="H1907" s="15"/>
      <c r="EU1907" s="16"/>
    </row>
    <row r="1908" spans="2:151" ht="26.25" customHeight="1" x14ac:dyDescent="0.2">
      <c r="B1908" s="15"/>
      <c r="C1908" s="15"/>
      <c r="F1908" s="15"/>
      <c r="G1908" s="15"/>
      <c r="H1908" s="15"/>
      <c r="EU1908" s="16"/>
    </row>
    <row r="1909" spans="2:151" ht="26.25" customHeight="1" x14ac:dyDescent="0.2">
      <c r="B1909" s="15"/>
      <c r="C1909" s="15"/>
      <c r="F1909" s="15"/>
      <c r="G1909" s="15"/>
      <c r="H1909" s="15"/>
      <c r="EU1909" s="16"/>
    </row>
    <row r="1910" spans="2:151" ht="26.25" customHeight="1" x14ac:dyDescent="0.2">
      <c r="B1910" s="15"/>
      <c r="C1910" s="15"/>
      <c r="F1910" s="15"/>
      <c r="G1910" s="15"/>
      <c r="H1910" s="15"/>
      <c r="EU1910" s="16"/>
    </row>
    <row r="1911" spans="2:151" ht="26.25" customHeight="1" x14ac:dyDescent="0.2">
      <c r="B1911" s="15"/>
      <c r="C1911" s="15"/>
      <c r="F1911" s="15"/>
      <c r="G1911" s="15"/>
      <c r="H1911" s="15"/>
      <c r="EU1911" s="16"/>
    </row>
    <row r="1912" spans="2:151" ht="26.25" customHeight="1" x14ac:dyDescent="0.2">
      <c r="B1912" s="15"/>
      <c r="C1912" s="15"/>
      <c r="F1912" s="15"/>
      <c r="G1912" s="15"/>
      <c r="H1912" s="15"/>
      <c r="EU1912" s="16"/>
    </row>
    <row r="1913" spans="2:151" ht="26.25" customHeight="1" x14ac:dyDescent="0.2">
      <c r="B1913" s="15"/>
      <c r="C1913" s="15"/>
      <c r="F1913" s="15"/>
      <c r="G1913" s="15"/>
      <c r="H1913" s="15"/>
      <c r="EU1913" s="16"/>
    </row>
    <row r="1914" spans="2:151" ht="26.25" customHeight="1" x14ac:dyDescent="0.2">
      <c r="B1914" s="15"/>
      <c r="C1914" s="15"/>
      <c r="F1914" s="15"/>
      <c r="G1914" s="15"/>
      <c r="H1914" s="15"/>
      <c r="EU1914" s="16"/>
    </row>
    <row r="1915" spans="2:151" ht="26.25" customHeight="1" x14ac:dyDescent="0.2">
      <c r="B1915" s="15"/>
      <c r="C1915" s="15"/>
      <c r="F1915" s="15"/>
      <c r="G1915" s="15"/>
      <c r="H1915" s="15"/>
      <c r="EU1915" s="16"/>
    </row>
    <row r="1916" spans="2:151" ht="26.25" customHeight="1" x14ac:dyDescent="0.2">
      <c r="B1916" s="15"/>
      <c r="C1916" s="15"/>
      <c r="F1916" s="15"/>
      <c r="G1916" s="15"/>
      <c r="H1916" s="15"/>
      <c r="EU1916" s="16"/>
    </row>
    <row r="1917" spans="2:151" ht="26.25" customHeight="1" x14ac:dyDescent="0.2">
      <c r="B1917" s="15"/>
      <c r="C1917" s="15"/>
      <c r="F1917" s="15"/>
      <c r="G1917" s="15"/>
      <c r="H1917" s="15"/>
      <c r="EU1917" s="16"/>
    </row>
    <row r="1918" spans="2:151" ht="26.25" customHeight="1" x14ac:dyDescent="0.2">
      <c r="B1918" s="15"/>
      <c r="C1918" s="15"/>
      <c r="F1918" s="15"/>
      <c r="G1918" s="15"/>
      <c r="H1918" s="15"/>
      <c r="EU1918" s="16"/>
    </row>
    <row r="1919" spans="2:151" ht="26.25" customHeight="1" x14ac:dyDescent="0.2">
      <c r="B1919" s="15"/>
      <c r="C1919" s="15"/>
      <c r="F1919" s="15"/>
      <c r="G1919" s="15"/>
      <c r="H1919" s="15"/>
      <c r="EU1919" s="16"/>
    </row>
    <row r="1920" spans="2:151" ht="26.25" customHeight="1" x14ac:dyDescent="0.2">
      <c r="B1920" s="15"/>
      <c r="C1920" s="15"/>
      <c r="F1920" s="15"/>
      <c r="G1920" s="15"/>
      <c r="H1920" s="15"/>
      <c r="EU1920" s="16"/>
    </row>
    <row r="1921" spans="2:151" ht="26.25" customHeight="1" x14ac:dyDescent="0.2">
      <c r="B1921" s="15"/>
      <c r="C1921" s="15"/>
      <c r="F1921" s="15"/>
      <c r="G1921" s="15"/>
      <c r="H1921" s="15"/>
      <c r="EU1921" s="16"/>
    </row>
    <row r="1922" spans="2:151" ht="26.25" customHeight="1" x14ac:dyDescent="0.2">
      <c r="B1922" s="15"/>
      <c r="C1922" s="15"/>
      <c r="F1922" s="15"/>
      <c r="G1922" s="15"/>
      <c r="H1922" s="15"/>
      <c r="EU1922" s="16"/>
    </row>
    <row r="1923" spans="2:151" ht="26.25" customHeight="1" x14ac:dyDescent="0.2">
      <c r="B1923" s="15"/>
      <c r="C1923" s="15"/>
      <c r="F1923" s="15"/>
      <c r="G1923" s="15"/>
      <c r="H1923" s="15"/>
      <c r="EU1923" s="16"/>
    </row>
    <row r="1924" spans="2:151" ht="26.25" customHeight="1" x14ac:dyDescent="0.2">
      <c r="B1924" s="15"/>
      <c r="C1924" s="15"/>
      <c r="F1924" s="15"/>
      <c r="G1924" s="15"/>
      <c r="H1924" s="15"/>
      <c r="EU1924" s="16"/>
    </row>
    <row r="1925" spans="2:151" ht="26.25" customHeight="1" x14ac:dyDescent="0.2">
      <c r="B1925" s="15"/>
      <c r="C1925" s="15"/>
      <c r="F1925" s="15"/>
      <c r="G1925" s="15"/>
      <c r="H1925" s="15"/>
      <c r="EU1925" s="16"/>
    </row>
    <row r="1926" spans="2:151" ht="26.25" customHeight="1" x14ac:dyDescent="0.2">
      <c r="B1926" s="15"/>
      <c r="C1926" s="15"/>
      <c r="F1926" s="15"/>
      <c r="G1926" s="15"/>
      <c r="H1926" s="15"/>
      <c r="EU1926" s="16"/>
    </row>
    <row r="1927" spans="2:151" ht="26.25" customHeight="1" x14ac:dyDescent="0.2">
      <c r="B1927" s="15"/>
      <c r="C1927" s="15"/>
      <c r="F1927" s="15"/>
      <c r="G1927" s="15"/>
      <c r="H1927" s="15"/>
      <c r="EU1927" s="16"/>
    </row>
    <row r="1928" spans="2:151" ht="26.25" customHeight="1" x14ac:dyDescent="0.2">
      <c r="B1928" s="15"/>
      <c r="C1928" s="15"/>
      <c r="F1928" s="15"/>
      <c r="G1928" s="15"/>
      <c r="H1928" s="15"/>
      <c r="EU1928" s="16"/>
    </row>
    <row r="1929" spans="2:151" ht="26.25" customHeight="1" x14ac:dyDescent="0.2">
      <c r="B1929" s="15"/>
      <c r="C1929" s="15"/>
      <c r="F1929" s="15"/>
      <c r="G1929" s="15"/>
      <c r="H1929" s="15"/>
      <c r="EU1929" s="16"/>
    </row>
    <row r="1930" spans="2:151" ht="26.25" customHeight="1" x14ac:dyDescent="0.2">
      <c r="B1930" s="15"/>
      <c r="C1930" s="15"/>
      <c r="F1930" s="15"/>
      <c r="G1930" s="15"/>
      <c r="H1930" s="15"/>
      <c r="EU1930" s="16"/>
    </row>
    <row r="1931" spans="2:151" ht="26.25" customHeight="1" x14ac:dyDescent="0.2">
      <c r="B1931" s="15"/>
      <c r="C1931" s="15"/>
      <c r="F1931" s="15"/>
      <c r="G1931" s="15"/>
      <c r="H1931" s="15"/>
      <c r="EU1931" s="16"/>
    </row>
    <row r="1932" spans="2:151" ht="26.25" customHeight="1" x14ac:dyDescent="0.2">
      <c r="B1932" s="15"/>
      <c r="C1932" s="15"/>
      <c r="F1932" s="15"/>
      <c r="G1932" s="15"/>
      <c r="H1932" s="15"/>
      <c r="EU1932" s="16"/>
    </row>
    <row r="1933" spans="2:151" ht="26.25" customHeight="1" x14ac:dyDescent="0.2">
      <c r="B1933" s="15"/>
      <c r="C1933" s="15"/>
      <c r="F1933" s="15"/>
      <c r="G1933" s="15"/>
      <c r="H1933" s="15"/>
      <c r="EU1933" s="16"/>
    </row>
    <row r="1934" spans="2:151" ht="26.25" customHeight="1" x14ac:dyDescent="0.2">
      <c r="B1934" s="15"/>
      <c r="C1934" s="15"/>
      <c r="F1934" s="15"/>
      <c r="G1934" s="15"/>
      <c r="H1934" s="15"/>
      <c r="EU1934" s="16"/>
    </row>
    <row r="1935" spans="2:151" ht="26.25" customHeight="1" x14ac:dyDescent="0.2">
      <c r="B1935" s="15"/>
      <c r="C1935" s="15"/>
      <c r="F1935" s="15"/>
      <c r="G1935" s="15"/>
      <c r="H1935" s="15"/>
      <c r="EU1935" s="16"/>
    </row>
    <row r="1936" spans="2:151" ht="26.25" customHeight="1" x14ac:dyDescent="0.2">
      <c r="B1936" s="15"/>
      <c r="C1936" s="15"/>
      <c r="F1936" s="15"/>
      <c r="G1936" s="15"/>
      <c r="H1936" s="15"/>
      <c r="EU1936" s="16"/>
    </row>
    <row r="1937" spans="2:151" ht="26.25" customHeight="1" x14ac:dyDescent="0.2">
      <c r="B1937" s="15"/>
      <c r="C1937" s="15"/>
      <c r="F1937" s="15"/>
      <c r="G1937" s="15"/>
      <c r="H1937" s="15"/>
      <c r="EU1937" s="16"/>
    </row>
    <row r="1938" spans="2:151" ht="26.25" customHeight="1" x14ac:dyDescent="0.2">
      <c r="B1938" s="15"/>
      <c r="C1938" s="15"/>
      <c r="F1938" s="15"/>
      <c r="G1938" s="15"/>
      <c r="H1938" s="15"/>
      <c r="EU1938" s="16"/>
    </row>
    <row r="1939" spans="2:151" ht="26.25" customHeight="1" x14ac:dyDescent="0.2">
      <c r="B1939" s="15"/>
      <c r="C1939" s="15"/>
      <c r="F1939" s="15"/>
      <c r="G1939" s="15"/>
      <c r="H1939" s="15"/>
      <c r="EU1939" s="16"/>
    </row>
    <row r="1940" spans="2:151" ht="26.25" customHeight="1" x14ac:dyDescent="0.2">
      <c r="B1940" s="15"/>
      <c r="C1940" s="15"/>
      <c r="F1940" s="15"/>
      <c r="G1940" s="15"/>
      <c r="H1940" s="15"/>
      <c r="EU1940" s="16"/>
    </row>
    <row r="1941" spans="2:151" ht="26.25" customHeight="1" x14ac:dyDescent="0.2">
      <c r="B1941" s="15"/>
      <c r="C1941" s="15"/>
      <c r="F1941" s="15"/>
      <c r="G1941" s="15"/>
      <c r="H1941" s="15"/>
      <c r="EU1941" s="16"/>
    </row>
    <row r="1942" spans="2:151" ht="26.25" customHeight="1" x14ac:dyDescent="0.2">
      <c r="B1942" s="15"/>
      <c r="C1942" s="15"/>
      <c r="F1942" s="15"/>
      <c r="G1942" s="15"/>
      <c r="H1942" s="15"/>
      <c r="EU1942" s="16"/>
    </row>
    <row r="1943" spans="2:151" ht="26.25" customHeight="1" x14ac:dyDescent="0.2">
      <c r="B1943" s="15"/>
      <c r="C1943" s="15"/>
      <c r="F1943" s="15"/>
      <c r="G1943" s="15"/>
      <c r="H1943" s="15"/>
      <c r="EU1943" s="16"/>
    </row>
    <row r="1944" spans="2:151" ht="26.25" customHeight="1" x14ac:dyDescent="0.2">
      <c r="B1944" s="15"/>
      <c r="C1944" s="15"/>
      <c r="F1944" s="15"/>
      <c r="G1944" s="15"/>
      <c r="H1944" s="15"/>
      <c r="EU1944" s="16"/>
    </row>
    <row r="1945" spans="2:151" ht="26.25" customHeight="1" x14ac:dyDescent="0.2">
      <c r="B1945" s="15"/>
      <c r="C1945" s="15"/>
      <c r="F1945" s="15"/>
      <c r="G1945" s="15"/>
      <c r="H1945" s="15"/>
      <c r="EU1945" s="16"/>
    </row>
    <row r="1946" spans="2:151" ht="26.25" customHeight="1" x14ac:dyDescent="0.2">
      <c r="B1946" s="15"/>
      <c r="C1946" s="15"/>
      <c r="F1946" s="15"/>
      <c r="G1946" s="15"/>
      <c r="H1946" s="15"/>
      <c r="EU1946" s="16"/>
    </row>
    <row r="1947" spans="2:151" ht="26.25" customHeight="1" x14ac:dyDescent="0.2">
      <c r="B1947" s="15"/>
      <c r="C1947" s="15"/>
      <c r="F1947" s="15"/>
      <c r="G1947" s="15"/>
      <c r="H1947" s="15"/>
      <c r="EU1947" s="16"/>
    </row>
    <row r="1948" spans="2:151" ht="26.25" customHeight="1" x14ac:dyDescent="0.2">
      <c r="B1948" s="15"/>
      <c r="C1948" s="15"/>
      <c r="F1948" s="15"/>
      <c r="G1948" s="15"/>
      <c r="H1948" s="15"/>
      <c r="EU1948" s="16"/>
    </row>
    <row r="1949" spans="2:151" ht="26.25" customHeight="1" x14ac:dyDescent="0.2">
      <c r="B1949" s="15"/>
      <c r="C1949" s="15"/>
      <c r="F1949" s="15"/>
      <c r="G1949" s="15"/>
      <c r="H1949" s="15"/>
      <c r="EU1949" s="16"/>
    </row>
    <row r="1950" spans="2:151" ht="26.25" customHeight="1" x14ac:dyDescent="0.2">
      <c r="B1950" s="15"/>
      <c r="C1950" s="15"/>
      <c r="F1950" s="15"/>
      <c r="G1950" s="15"/>
      <c r="H1950" s="15"/>
      <c r="EU1950" s="16"/>
    </row>
    <row r="1951" spans="2:151" ht="26.25" customHeight="1" x14ac:dyDescent="0.2">
      <c r="B1951" s="15"/>
      <c r="C1951" s="15"/>
      <c r="F1951" s="15"/>
      <c r="G1951" s="15"/>
      <c r="H1951" s="15"/>
      <c r="EU1951" s="16"/>
    </row>
    <row r="1952" spans="2:151" ht="26.25" customHeight="1" x14ac:dyDescent="0.2">
      <c r="B1952" s="15"/>
      <c r="C1952" s="15"/>
      <c r="F1952" s="15"/>
      <c r="G1952" s="15"/>
      <c r="H1952" s="15"/>
      <c r="EU1952" s="16"/>
    </row>
    <row r="1953" spans="2:151" ht="26.25" customHeight="1" x14ac:dyDescent="0.2">
      <c r="B1953" s="15"/>
      <c r="C1953" s="15"/>
      <c r="F1953" s="15"/>
      <c r="G1953" s="15"/>
      <c r="H1953" s="15"/>
      <c r="EU1953" s="16"/>
    </row>
    <row r="1954" spans="2:151" ht="26.25" customHeight="1" x14ac:dyDescent="0.2">
      <c r="B1954" s="15"/>
      <c r="C1954" s="15"/>
      <c r="F1954" s="15"/>
      <c r="G1954" s="15"/>
      <c r="H1954" s="15"/>
      <c r="EU1954" s="16"/>
    </row>
    <row r="1955" spans="2:151" ht="26.25" customHeight="1" x14ac:dyDescent="0.2">
      <c r="B1955" s="15"/>
      <c r="C1955" s="15"/>
      <c r="F1955" s="15"/>
      <c r="G1955" s="15"/>
      <c r="H1955" s="15"/>
      <c r="EU1955" s="16"/>
    </row>
    <row r="1956" spans="2:151" ht="26.25" customHeight="1" x14ac:dyDescent="0.2">
      <c r="B1956" s="15"/>
      <c r="C1956" s="15"/>
      <c r="F1956" s="15"/>
      <c r="G1956" s="15"/>
      <c r="H1956" s="15"/>
      <c r="EU1956" s="16"/>
    </row>
    <row r="1957" spans="2:151" ht="26.25" customHeight="1" x14ac:dyDescent="0.2">
      <c r="B1957" s="15"/>
      <c r="C1957" s="15"/>
      <c r="F1957" s="15"/>
      <c r="G1957" s="15"/>
      <c r="H1957" s="15"/>
      <c r="EU1957" s="16"/>
    </row>
    <row r="1958" spans="2:151" ht="26.25" customHeight="1" x14ac:dyDescent="0.2">
      <c r="B1958" s="15"/>
      <c r="C1958" s="15"/>
      <c r="F1958" s="15"/>
      <c r="G1958" s="15"/>
      <c r="H1958" s="15"/>
      <c r="EU1958" s="16"/>
    </row>
    <row r="1959" spans="2:151" ht="26.25" customHeight="1" x14ac:dyDescent="0.2">
      <c r="B1959" s="15"/>
      <c r="C1959" s="15"/>
      <c r="F1959" s="15"/>
      <c r="G1959" s="15"/>
      <c r="H1959" s="15"/>
      <c r="EU1959" s="16"/>
    </row>
    <row r="1960" spans="2:151" ht="26.25" customHeight="1" x14ac:dyDescent="0.2">
      <c r="B1960" s="15"/>
      <c r="C1960" s="15"/>
      <c r="F1960" s="15"/>
      <c r="G1960" s="15"/>
      <c r="H1960" s="15"/>
      <c r="EU1960" s="16"/>
    </row>
    <row r="1961" spans="2:151" ht="26.25" customHeight="1" x14ac:dyDescent="0.2">
      <c r="B1961" s="15"/>
      <c r="C1961" s="15"/>
      <c r="F1961" s="15"/>
      <c r="G1961" s="15"/>
      <c r="H1961" s="15"/>
      <c r="EU1961" s="16"/>
    </row>
    <row r="1962" spans="2:151" ht="26.25" customHeight="1" x14ac:dyDescent="0.2">
      <c r="B1962" s="15"/>
      <c r="C1962" s="15"/>
      <c r="F1962" s="15"/>
      <c r="G1962" s="15"/>
      <c r="H1962" s="15"/>
      <c r="EU1962" s="16"/>
    </row>
    <row r="1963" spans="2:151" ht="26.25" customHeight="1" x14ac:dyDescent="0.2">
      <c r="B1963" s="15"/>
      <c r="C1963" s="15"/>
      <c r="F1963" s="15"/>
      <c r="G1963" s="15"/>
      <c r="H1963" s="15"/>
      <c r="EU1963" s="16"/>
    </row>
    <row r="1964" spans="2:151" ht="26.25" customHeight="1" x14ac:dyDescent="0.2">
      <c r="B1964" s="15"/>
      <c r="C1964" s="15"/>
      <c r="F1964" s="15"/>
      <c r="G1964" s="15"/>
      <c r="H1964" s="15"/>
      <c r="EU1964" s="16"/>
    </row>
    <row r="1965" spans="2:151" ht="26.25" customHeight="1" x14ac:dyDescent="0.2">
      <c r="B1965" s="15"/>
      <c r="C1965" s="15"/>
      <c r="F1965" s="15"/>
      <c r="G1965" s="15"/>
      <c r="H1965" s="15"/>
      <c r="EU1965" s="16"/>
    </row>
    <row r="1966" spans="2:151" ht="26.25" customHeight="1" x14ac:dyDescent="0.2">
      <c r="B1966" s="15"/>
      <c r="C1966" s="15"/>
      <c r="F1966" s="15"/>
      <c r="G1966" s="15"/>
      <c r="H1966" s="15"/>
      <c r="EU1966" s="16"/>
    </row>
    <row r="1967" spans="2:151" ht="26.25" customHeight="1" x14ac:dyDescent="0.2">
      <c r="B1967" s="15"/>
      <c r="C1967" s="15"/>
      <c r="F1967" s="15"/>
      <c r="G1967" s="15"/>
      <c r="H1967" s="15"/>
      <c r="EU1967" s="16"/>
    </row>
    <row r="1968" spans="2:151" ht="26.25" customHeight="1" x14ac:dyDescent="0.2">
      <c r="B1968" s="15"/>
      <c r="C1968" s="15"/>
      <c r="F1968" s="15"/>
      <c r="G1968" s="15"/>
      <c r="H1968" s="15"/>
      <c r="EU1968" s="16"/>
    </row>
    <row r="1969" spans="2:151" ht="26.25" customHeight="1" x14ac:dyDescent="0.2">
      <c r="B1969" s="15"/>
      <c r="C1969" s="15"/>
      <c r="F1969" s="15"/>
      <c r="G1969" s="15"/>
      <c r="H1969" s="15"/>
      <c r="EU1969" s="16"/>
    </row>
    <row r="1970" spans="2:151" ht="26.25" customHeight="1" x14ac:dyDescent="0.2">
      <c r="B1970" s="15"/>
      <c r="C1970" s="15"/>
      <c r="F1970" s="15"/>
      <c r="G1970" s="15"/>
      <c r="H1970" s="15"/>
      <c r="EU1970" s="16"/>
    </row>
    <row r="1971" spans="2:151" ht="26.25" customHeight="1" x14ac:dyDescent="0.2">
      <c r="B1971" s="15"/>
      <c r="C1971" s="15"/>
      <c r="F1971" s="15"/>
      <c r="G1971" s="15"/>
      <c r="H1971" s="15"/>
      <c r="EU1971" s="16"/>
    </row>
    <row r="1972" spans="2:151" ht="26.25" customHeight="1" x14ac:dyDescent="0.2">
      <c r="B1972" s="15"/>
      <c r="C1972" s="15"/>
      <c r="F1972" s="15"/>
      <c r="G1972" s="15"/>
      <c r="H1972" s="15"/>
      <c r="EU1972" s="16"/>
    </row>
    <row r="1973" spans="2:151" ht="26.25" customHeight="1" x14ac:dyDescent="0.2">
      <c r="B1973" s="15"/>
      <c r="C1973" s="15"/>
      <c r="F1973" s="15"/>
      <c r="G1973" s="15"/>
      <c r="H1973" s="15"/>
      <c r="EU1973" s="16"/>
    </row>
    <row r="1974" spans="2:151" ht="26.25" customHeight="1" x14ac:dyDescent="0.2">
      <c r="B1974" s="15"/>
      <c r="C1974" s="15"/>
      <c r="F1974" s="15"/>
      <c r="G1974" s="15"/>
      <c r="H1974" s="15"/>
      <c r="EU1974" s="16"/>
    </row>
    <row r="1975" spans="2:151" ht="26.25" customHeight="1" x14ac:dyDescent="0.2">
      <c r="B1975" s="15"/>
      <c r="C1975" s="15"/>
      <c r="F1975" s="15"/>
      <c r="G1975" s="15"/>
      <c r="H1975" s="15"/>
      <c r="EU1975" s="16"/>
    </row>
    <row r="1976" spans="2:151" ht="26.25" customHeight="1" x14ac:dyDescent="0.2">
      <c r="B1976" s="15"/>
      <c r="C1976" s="15"/>
      <c r="F1976" s="15"/>
      <c r="G1976" s="15"/>
      <c r="H1976" s="15"/>
      <c r="EU1976" s="16"/>
    </row>
    <row r="1977" spans="2:151" ht="26.25" customHeight="1" x14ac:dyDescent="0.2">
      <c r="B1977" s="15"/>
      <c r="C1977" s="15"/>
      <c r="F1977" s="15"/>
      <c r="G1977" s="15"/>
      <c r="H1977" s="15"/>
      <c r="EU1977" s="16"/>
    </row>
    <row r="1978" spans="2:151" ht="26.25" customHeight="1" x14ac:dyDescent="0.2">
      <c r="B1978" s="15"/>
      <c r="C1978" s="15"/>
      <c r="F1978" s="15"/>
      <c r="G1978" s="15"/>
      <c r="H1978" s="15"/>
      <c r="EU1978" s="16"/>
    </row>
    <row r="1979" spans="2:151" ht="26.25" customHeight="1" x14ac:dyDescent="0.2">
      <c r="B1979" s="15"/>
      <c r="C1979" s="15"/>
      <c r="F1979" s="15"/>
      <c r="G1979" s="15"/>
      <c r="H1979" s="15"/>
      <c r="EU1979" s="16"/>
    </row>
    <row r="1980" spans="2:151" ht="26.25" customHeight="1" x14ac:dyDescent="0.2">
      <c r="B1980" s="15"/>
      <c r="C1980" s="15"/>
      <c r="F1980" s="15"/>
      <c r="G1980" s="15"/>
      <c r="H1980" s="15"/>
      <c r="EU1980" s="16"/>
    </row>
    <row r="1981" spans="2:151" ht="26.25" customHeight="1" x14ac:dyDescent="0.2">
      <c r="B1981" s="15"/>
      <c r="C1981" s="15"/>
      <c r="F1981" s="15"/>
      <c r="G1981" s="15"/>
      <c r="H1981" s="15"/>
      <c r="EU1981" s="16"/>
    </row>
    <row r="1982" spans="2:151" ht="26.25" customHeight="1" x14ac:dyDescent="0.2">
      <c r="B1982" s="15"/>
      <c r="C1982" s="15"/>
      <c r="F1982" s="15"/>
      <c r="G1982" s="15"/>
      <c r="H1982" s="15"/>
      <c r="EU1982" s="16"/>
    </row>
    <row r="1983" spans="2:151" ht="26.25" customHeight="1" x14ac:dyDescent="0.2">
      <c r="B1983" s="15"/>
      <c r="C1983" s="15"/>
      <c r="F1983" s="15"/>
      <c r="G1983" s="15"/>
      <c r="H1983" s="15"/>
      <c r="EU1983" s="16"/>
    </row>
    <row r="1984" spans="2:151" ht="26.25" customHeight="1" x14ac:dyDescent="0.2">
      <c r="B1984" s="15"/>
      <c r="C1984" s="15"/>
      <c r="F1984" s="15"/>
      <c r="G1984" s="15"/>
      <c r="H1984" s="15"/>
      <c r="EU1984" s="16"/>
    </row>
    <row r="1985" spans="2:151" ht="26.25" customHeight="1" x14ac:dyDescent="0.2">
      <c r="B1985" s="15"/>
      <c r="C1985" s="15"/>
      <c r="F1985" s="15"/>
      <c r="G1985" s="15"/>
      <c r="H1985" s="15"/>
      <c r="EU1985" s="16"/>
    </row>
    <row r="1986" spans="2:151" ht="26.25" customHeight="1" x14ac:dyDescent="0.2">
      <c r="B1986" s="15"/>
      <c r="C1986" s="15"/>
      <c r="F1986" s="15"/>
      <c r="G1986" s="15"/>
      <c r="H1986" s="15"/>
      <c r="EU1986" s="16"/>
    </row>
    <row r="1987" spans="2:151" ht="26.25" customHeight="1" x14ac:dyDescent="0.2">
      <c r="B1987" s="15"/>
      <c r="C1987" s="15"/>
      <c r="F1987" s="15"/>
      <c r="G1987" s="15"/>
      <c r="H1987" s="15"/>
      <c r="EU1987" s="16"/>
    </row>
    <row r="1988" spans="2:151" ht="26.25" customHeight="1" x14ac:dyDescent="0.2">
      <c r="B1988" s="15"/>
      <c r="C1988" s="15"/>
      <c r="F1988" s="15"/>
      <c r="G1988" s="15"/>
      <c r="H1988" s="15"/>
      <c r="EU1988" s="16"/>
    </row>
    <row r="1989" spans="2:151" ht="26.25" customHeight="1" x14ac:dyDescent="0.2">
      <c r="B1989" s="15"/>
      <c r="C1989" s="15"/>
      <c r="F1989" s="15"/>
      <c r="G1989" s="15"/>
      <c r="H1989" s="15"/>
      <c r="EU1989" s="16"/>
    </row>
    <row r="1990" spans="2:151" ht="26.25" customHeight="1" x14ac:dyDescent="0.2">
      <c r="B1990" s="15"/>
      <c r="C1990" s="15"/>
      <c r="F1990" s="15"/>
      <c r="G1990" s="15"/>
      <c r="H1990" s="15"/>
      <c r="EU1990" s="16"/>
    </row>
    <row r="1991" spans="2:151" ht="26.25" customHeight="1" x14ac:dyDescent="0.2">
      <c r="B1991" s="15"/>
      <c r="C1991" s="15"/>
      <c r="F1991" s="15"/>
      <c r="G1991" s="15"/>
      <c r="H1991" s="15"/>
      <c r="EU1991" s="16"/>
    </row>
    <row r="1992" spans="2:151" ht="26.25" customHeight="1" x14ac:dyDescent="0.2">
      <c r="B1992" s="15"/>
      <c r="C1992" s="15"/>
      <c r="F1992" s="15"/>
      <c r="G1992" s="15"/>
      <c r="H1992" s="15"/>
      <c r="EU1992" s="16"/>
    </row>
    <row r="1993" spans="2:151" ht="26.25" customHeight="1" x14ac:dyDescent="0.2">
      <c r="B1993" s="15"/>
      <c r="C1993" s="15"/>
      <c r="F1993" s="15"/>
      <c r="G1993" s="15"/>
      <c r="H1993" s="15"/>
      <c r="EU1993" s="16"/>
    </row>
    <row r="1994" spans="2:151" ht="26.25" customHeight="1" x14ac:dyDescent="0.2">
      <c r="B1994" s="15"/>
      <c r="C1994" s="15"/>
      <c r="F1994" s="15"/>
      <c r="G1994" s="15"/>
      <c r="H1994" s="15"/>
      <c r="EU1994" s="16"/>
    </row>
    <row r="1995" spans="2:151" ht="26.25" customHeight="1" x14ac:dyDescent="0.2">
      <c r="B1995" s="15"/>
      <c r="C1995" s="15"/>
      <c r="F1995" s="15"/>
      <c r="G1995" s="15"/>
      <c r="H1995" s="15"/>
      <c r="EU1995" s="16"/>
    </row>
    <row r="1996" spans="2:151" ht="26.25" customHeight="1" x14ac:dyDescent="0.2">
      <c r="B1996" s="15"/>
      <c r="C1996" s="15"/>
      <c r="F1996" s="15"/>
      <c r="G1996" s="15"/>
      <c r="H1996" s="15"/>
      <c r="EU1996" s="16"/>
    </row>
    <row r="1997" spans="2:151" ht="26.25" customHeight="1" x14ac:dyDescent="0.2">
      <c r="B1997" s="15"/>
      <c r="C1997" s="15"/>
      <c r="F1997" s="15"/>
      <c r="G1997" s="15"/>
      <c r="H1997" s="15"/>
      <c r="EU1997" s="16"/>
    </row>
    <row r="1998" spans="2:151" ht="26.25" customHeight="1" x14ac:dyDescent="0.2">
      <c r="B1998" s="15"/>
      <c r="C1998" s="15"/>
      <c r="F1998" s="15"/>
      <c r="G1998" s="15"/>
      <c r="H1998" s="15"/>
      <c r="EU1998" s="16"/>
    </row>
    <row r="1999" spans="2:151" ht="26.25" customHeight="1" x14ac:dyDescent="0.2">
      <c r="B1999" s="15"/>
      <c r="C1999" s="15"/>
      <c r="F1999" s="15"/>
      <c r="G1999" s="15"/>
      <c r="H1999" s="15"/>
      <c r="EU1999" s="16"/>
    </row>
    <row r="2000" spans="2:151" ht="26.25" customHeight="1" x14ac:dyDescent="0.2">
      <c r="B2000" s="15"/>
      <c r="C2000" s="15"/>
      <c r="F2000" s="15"/>
      <c r="G2000" s="15"/>
      <c r="H2000" s="15"/>
      <c r="EU2000" s="16"/>
    </row>
    <row r="2001" spans="2:151" ht="26.25" customHeight="1" x14ac:dyDescent="0.2">
      <c r="B2001" s="15"/>
      <c r="C2001" s="15"/>
      <c r="F2001" s="15"/>
      <c r="G2001" s="15"/>
      <c r="H2001" s="15"/>
      <c r="EU2001" s="16"/>
    </row>
    <row r="2002" spans="2:151" ht="26.25" customHeight="1" x14ac:dyDescent="0.2">
      <c r="B2002" s="15"/>
      <c r="C2002" s="15"/>
      <c r="F2002" s="15"/>
      <c r="G2002" s="15"/>
      <c r="H2002" s="15"/>
      <c r="EU2002" s="16"/>
    </row>
    <row r="2003" spans="2:151" ht="26.25" customHeight="1" x14ac:dyDescent="0.2">
      <c r="B2003" s="15"/>
      <c r="C2003" s="15"/>
      <c r="F2003" s="15"/>
      <c r="G2003" s="15"/>
      <c r="H2003" s="15"/>
      <c r="EU2003" s="16"/>
    </row>
    <row r="2004" spans="2:151" ht="26.25" customHeight="1" x14ac:dyDescent="0.2">
      <c r="B2004" s="15"/>
      <c r="C2004" s="15"/>
      <c r="F2004" s="15"/>
      <c r="G2004" s="15"/>
      <c r="H2004" s="15"/>
      <c r="EU2004" s="16"/>
    </row>
    <row r="2005" spans="2:151" ht="26.25" customHeight="1" x14ac:dyDescent="0.2">
      <c r="B2005" s="15"/>
      <c r="C2005" s="15"/>
      <c r="F2005" s="15"/>
      <c r="G2005" s="15"/>
      <c r="H2005" s="15"/>
      <c r="EU2005" s="16"/>
    </row>
    <row r="2006" spans="2:151" ht="26.25" customHeight="1" x14ac:dyDescent="0.2">
      <c r="B2006" s="15"/>
      <c r="C2006" s="15"/>
      <c r="F2006" s="15"/>
      <c r="G2006" s="15"/>
      <c r="H2006" s="15"/>
      <c r="EU2006" s="16"/>
    </row>
    <row r="2007" spans="2:151" ht="26.25" customHeight="1" x14ac:dyDescent="0.2">
      <c r="B2007" s="15"/>
      <c r="C2007" s="15"/>
      <c r="F2007" s="15"/>
      <c r="G2007" s="15"/>
      <c r="H2007" s="15"/>
      <c r="EU2007" s="16"/>
    </row>
    <row r="2008" spans="2:151" ht="26.25" customHeight="1" x14ac:dyDescent="0.2">
      <c r="B2008" s="15"/>
      <c r="C2008" s="15"/>
      <c r="F2008" s="15"/>
      <c r="G2008" s="15"/>
      <c r="H2008" s="15"/>
      <c r="EU2008" s="16"/>
    </row>
    <row r="2009" spans="2:151" ht="26.25" customHeight="1" x14ac:dyDescent="0.2">
      <c r="B2009" s="15"/>
      <c r="C2009" s="15"/>
      <c r="F2009" s="15"/>
      <c r="G2009" s="15"/>
      <c r="H2009" s="15"/>
      <c r="EU2009" s="16"/>
    </row>
    <row r="2010" spans="2:151" ht="26.25" customHeight="1" x14ac:dyDescent="0.2">
      <c r="B2010" s="15"/>
      <c r="C2010" s="15"/>
      <c r="F2010" s="15"/>
      <c r="G2010" s="15"/>
      <c r="H2010" s="15"/>
      <c r="EU2010" s="16"/>
    </row>
    <row r="2011" spans="2:151" ht="26.25" customHeight="1" x14ac:dyDescent="0.2">
      <c r="B2011" s="15"/>
      <c r="C2011" s="15"/>
      <c r="F2011" s="15"/>
      <c r="G2011" s="15"/>
      <c r="H2011" s="15"/>
      <c r="EU2011" s="16"/>
    </row>
    <row r="2012" spans="2:151" ht="26.25" customHeight="1" x14ac:dyDescent="0.2">
      <c r="B2012" s="15"/>
      <c r="C2012" s="15"/>
      <c r="F2012" s="15"/>
      <c r="G2012" s="15"/>
      <c r="H2012" s="15"/>
      <c r="EU2012" s="16"/>
    </row>
    <row r="2013" spans="2:151" ht="26.25" customHeight="1" x14ac:dyDescent="0.2">
      <c r="B2013" s="15"/>
      <c r="C2013" s="15"/>
      <c r="F2013" s="15"/>
      <c r="G2013" s="15"/>
      <c r="H2013" s="15"/>
      <c r="EU2013" s="16"/>
    </row>
    <row r="2014" spans="2:151" ht="26.25" customHeight="1" x14ac:dyDescent="0.2">
      <c r="B2014" s="15"/>
      <c r="C2014" s="15"/>
      <c r="F2014" s="15"/>
      <c r="G2014" s="15"/>
      <c r="H2014" s="15"/>
      <c r="EU2014" s="16"/>
    </row>
    <row r="2015" spans="2:151" ht="26.25" customHeight="1" x14ac:dyDescent="0.2">
      <c r="B2015" s="15"/>
      <c r="C2015" s="15"/>
      <c r="F2015" s="15"/>
      <c r="G2015" s="15"/>
      <c r="H2015" s="15"/>
      <c r="EU2015" s="16"/>
    </row>
    <row r="2016" spans="2:151" ht="26.25" customHeight="1" x14ac:dyDescent="0.2">
      <c r="B2016" s="15"/>
      <c r="C2016" s="15"/>
      <c r="F2016" s="15"/>
      <c r="G2016" s="15"/>
      <c r="H2016" s="15"/>
      <c r="EU2016" s="16"/>
    </row>
    <row r="2017" spans="2:151" ht="26.25" customHeight="1" x14ac:dyDescent="0.2">
      <c r="B2017" s="15"/>
      <c r="C2017" s="15"/>
      <c r="F2017" s="15"/>
      <c r="G2017" s="15"/>
      <c r="H2017" s="15"/>
      <c r="EU2017" s="16"/>
    </row>
    <row r="2018" spans="2:151" ht="26.25" customHeight="1" x14ac:dyDescent="0.2">
      <c r="B2018" s="15"/>
      <c r="C2018" s="15"/>
      <c r="F2018" s="15"/>
      <c r="G2018" s="15"/>
      <c r="H2018" s="15"/>
      <c r="EU2018" s="16"/>
    </row>
    <row r="2019" spans="2:151" ht="26.25" customHeight="1" x14ac:dyDescent="0.2">
      <c r="B2019" s="15"/>
      <c r="C2019" s="15"/>
      <c r="F2019" s="15"/>
      <c r="G2019" s="15"/>
      <c r="H2019" s="15"/>
      <c r="EU2019" s="16"/>
    </row>
    <row r="2020" spans="2:151" ht="26.25" customHeight="1" x14ac:dyDescent="0.2">
      <c r="B2020" s="15"/>
      <c r="C2020" s="15"/>
      <c r="F2020" s="15"/>
      <c r="G2020" s="15"/>
      <c r="H2020" s="15"/>
      <c r="EU2020" s="16"/>
    </row>
    <row r="2021" spans="2:151" ht="26.25" customHeight="1" x14ac:dyDescent="0.2">
      <c r="B2021" s="15"/>
      <c r="C2021" s="15"/>
      <c r="F2021" s="15"/>
      <c r="G2021" s="15"/>
      <c r="H2021" s="15"/>
      <c r="EU2021" s="16"/>
    </row>
    <row r="2022" spans="2:151" ht="26.25" customHeight="1" x14ac:dyDescent="0.2">
      <c r="B2022" s="15"/>
      <c r="C2022" s="15"/>
      <c r="F2022" s="15"/>
      <c r="G2022" s="15"/>
      <c r="H2022" s="15"/>
      <c r="EU2022" s="16"/>
    </row>
    <row r="2023" spans="2:151" ht="26.25" customHeight="1" x14ac:dyDescent="0.2">
      <c r="B2023" s="15"/>
      <c r="C2023" s="15"/>
      <c r="F2023" s="15"/>
      <c r="G2023" s="15"/>
      <c r="H2023" s="15"/>
      <c r="EU2023" s="16"/>
    </row>
    <row r="2024" spans="2:151" ht="26.25" customHeight="1" x14ac:dyDescent="0.2">
      <c r="B2024" s="15"/>
      <c r="C2024" s="15"/>
      <c r="F2024" s="15"/>
      <c r="G2024" s="15"/>
      <c r="H2024" s="15"/>
      <c r="EU2024" s="16"/>
    </row>
    <row r="2025" spans="2:151" ht="26.25" customHeight="1" x14ac:dyDescent="0.2">
      <c r="B2025" s="15"/>
      <c r="C2025" s="15"/>
      <c r="F2025" s="15"/>
      <c r="G2025" s="15"/>
      <c r="H2025" s="15"/>
      <c r="EU2025" s="16"/>
    </row>
    <row r="2026" spans="2:151" ht="26.25" customHeight="1" x14ac:dyDescent="0.2">
      <c r="B2026" s="15"/>
      <c r="C2026" s="15"/>
      <c r="F2026" s="15"/>
      <c r="G2026" s="15"/>
      <c r="H2026" s="15"/>
      <c r="EU2026" s="16"/>
    </row>
    <row r="2027" spans="2:151" ht="26.25" customHeight="1" x14ac:dyDescent="0.2">
      <c r="B2027" s="15"/>
      <c r="C2027" s="15"/>
      <c r="F2027" s="15"/>
      <c r="G2027" s="15"/>
      <c r="H2027" s="15"/>
      <c r="EU2027" s="16"/>
    </row>
    <row r="2028" spans="2:151" ht="26.25" customHeight="1" x14ac:dyDescent="0.2">
      <c r="B2028" s="15"/>
      <c r="C2028" s="15"/>
      <c r="F2028" s="15"/>
      <c r="G2028" s="15"/>
      <c r="H2028" s="15"/>
      <c r="EU2028" s="16"/>
    </row>
    <row r="2029" spans="2:151" ht="26.25" customHeight="1" x14ac:dyDescent="0.2">
      <c r="B2029" s="15"/>
      <c r="C2029" s="15"/>
      <c r="F2029" s="15"/>
      <c r="G2029" s="15"/>
      <c r="H2029" s="15"/>
      <c r="EU2029" s="16"/>
    </row>
    <row r="2030" spans="2:151" ht="26.25" customHeight="1" x14ac:dyDescent="0.2">
      <c r="B2030" s="15"/>
      <c r="C2030" s="15"/>
      <c r="F2030" s="15"/>
      <c r="G2030" s="15"/>
      <c r="H2030" s="15"/>
      <c r="EU2030" s="16"/>
    </row>
    <row r="2031" spans="2:151" ht="26.25" customHeight="1" x14ac:dyDescent="0.2">
      <c r="B2031" s="15"/>
      <c r="C2031" s="15"/>
      <c r="F2031" s="15"/>
      <c r="G2031" s="15"/>
      <c r="H2031" s="15"/>
      <c r="EU2031" s="16"/>
    </row>
    <row r="2032" spans="2:151" ht="26.25" customHeight="1" x14ac:dyDescent="0.2">
      <c r="B2032" s="15"/>
      <c r="C2032" s="15"/>
      <c r="F2032" s="15"/>
      <c r="G2032" s="15"/>
      <c r="H2032" s="15"/>
      <c r="EU2032" s="16"/>
    </row>
    <row r="2033" spans="2:151" ht="26.25" customHeight="1" x14ac:dyDescent="0.2">
      <c r="B2033" s="15"/>
      <c r="C2033" s="15"/>
      <c r="F2033" s="15"/>
      <c r="G2033" s="15"/>
      <c r="H2033" s="15"/>
      <c r="EU2033" s="16"/>
    </row>
    <row r="2034" spans="2:151" ht="26.25" customHeight="1" x14ac:dyDescent="0.2">
      <c r="B2034" s="15"/>
      <c r="C2034" s="15"/>
      <c r="F2034" s="15"/>
      <c r="G2034" s="15"/>
      <c r="H2034" s="15"/>
      <c r="EU2034" s="16"/>
    </row>
    <row r="2035" spans="2:151" ht="26.25" customHeight="1" x14ac:dyDescent="0.2">
      <c r="B2035" s="15"/>
      <c r="C2035" s="15"/>
      <c r="F2035" s="15"/>
      <c r="G2035" s="15"/>
      <c r="H2035" s="15"/>
      <c r="EU2035" s="16"/>
    </row>
    <row r="2036" spans="2:151" ht="26.25" customHeight="1" x14ac:dyDescent="0.2">
      <c r="B2036" s="15"/>
      <c r="C2036" s="15"/>
      <c r="F2036" s="15"/>
      <c r="G2036" s="15"/>
      <c r="H2036" s="15"/>
      <c r="EU2036" s="16"/>
    </row>
    <row r="2037" spans="2:151" ht="26.25" customHeight="1" x14ac:dyDescent="0.2">
      <c r="B2037" s="15"/>
      <c r="C2037" s="15"/>
      <c r="F2037" s="15"/>
      <c r="G2037" s="15"/>
      <c r="H2037" s="15"/>
      <c r="EU2037" s="16"/>
    </row>
    <row r="2038" spans="2:151" ht="26.25" customHeight="1" x14ac:dyDescent="0.2">
      <c r="B2038" s="15"/>
      <c r="C2038" s="15"/>
      <c r="F2038" s="15"/>
      <c r="G2038" s="15"/>
      <c r="H2038" s="15"/>
      <c r="EU2038" s="16"/>
    </row>
    <row r="2039" spans="2:151" ht="26.25" customHeight="1" x14ac:dyDescent="0.2">
      <c r="B2039" s="15"/>
      <c r="C2039" s="15"/>
      <c r="F2039" s="15"/>
      <c r="G2039" s="15"/>
      <c r="H2039" s="15"/>
      <c r="EU2039" s="16"/>
    </row>
    <row r="2040" spans="2:151" ht="26.25" customHeight="1" x14ac:dyDescent="0.2">
      <c r="B2040" s="15"/>
      <c r="C2040" s="15"/>
      <c r="F2040" s="15"/>
      <c r="G2040" s="15"/>
      <c r="H2040" s="15"/>
      <c r="EU2040" s="16"/>
    </row>
    <row r="2041" spans="2:151" ht="26.25" customHeight="1" x14ac:dyDescent="0.2">
      <c r="B2041" s="15"/>
      <c r="C2041" s="15"/>
      <c r="F2041" s="15"/>
      <c r="G2041" s="15"/>
      <c r="H2041" s="15"/>
      <c r="EU2041" s="16"/>
    </row>
    <row r="2042" spans="2:151" ht="26.25" customHeight="1" x14ac:dyDescent="0.2">
      <c r="B2042" s="15"/>
      <c r="C2042" s="15"/>
      <c r="F2042" s="15"/>
      <c r="G2042" s="15"/>
      <c r="H2042" s="15"/>
      <c r="EU2042" s="16"/>
    </row>
    <row r="2043" spans="2:151" ht="26.25" customHeight="1" x14ac:dyDescent="0.2">
      <c r="B2043" s="15"/>
      <c r="C2043" s="15"/>
      <c r="F2043" s="15"/>
      <c r="G2043" s="15"/>
      <c r="H2043" s="15"/>
      <c r="EU2043" s="16"/>
    </row>
    <row r="2044" spans="2:151" ht="26.25" customHeight="1" x14ac:dyDescent="0.2">
      <c r="B2044" s="15"/>
      <c r="C2044" s="15"/>
      <c r="F2044" s="15"/>
      <c r="G2044" s="15"/>
      <c r="H2044" s="15"/>
      <c r="EU2044" s="16"/>
    </row>
    <row r="2045" spans="2:151" ht="26.25" customHeight="1" x14ac:dyDescent="0.2">
      <c r="B2045" s="15"/>
      <c r="C2045" s="15"/>
      <c r="F2045" s="15"/>
      <c r="G2045" s="15"/>
      <c r="H2045" s="15"/>
      <c r="EU2045" s="16"/>
    </row>
    <row r="2046" spans="2:151" ht="26.25" customHeight="1" x14ac:dyDescent="0.2">
      <c r="B2046" s="15"/>
      <c r="C2046" s="15"/>
      <c r="F2046" s="15"/>
      <c r="G2046" s="15"/>
      <c r="H2046" s="15"/>
      <c r="EU2046" s="16"/>
    </row>
    <row r="2047" spans="2:151" ht="26.25" customHeight="1" x14ac:dyDescent="0.2">
      <c r="B2047" s="15"/>
      <c r="C2047" s="15"/>
      <c r="F2047" s="15"/>
      <c r="G2047" s="15"/>
      <c r="H2047" s="15"/>
      <c r="EU2047" s="16"/>
    </row>
    <row r="2048" spans="2:151" ht="26.25" customHeight="1" x14ac:dyDescent="0.2">
      <c r="B2048" s="15"/>
      <c r="C2048" s="15"/>
      <c r="F2048" s="15"/>
      <c r="G2048" s="15"/>
      <c r="H2048" s="15"/>
      <c r="EU2048" s="16"/>
    </row>
    <row r="2049" spans="2:151" ht="26.25" customHeight="1" x14ac:dyDescent="0.2">
      <c r="B2049" s="15"/>
      <c r="C2049" s="15"/>
      <c r="F2049" s="15"/>
      <c r="G2049" s="15"/>
      <c r="H2049" s="15"/>
      <c r="EU2049" s="16"/>
    </row>
    <row r="2050" spans="2:151" ht="26.25" customHeight="1" x14ac:dyDescent="0.2">
      <c r="B2050" s="15"/>
      <c r="C2050" s="15"/>
      <c r="F2050" s="15"/>
      <c r="G2050" s="15"/>
      <c r="H2050" s="15"/>
      <c r="EU2050" s="16"/>
    </row>
    <row r="2051" spans="2:151" ht="26.25" customHeight="1" x14ac:dyDescent="0.2">
      <c r="B2051" s="15"/>
      <c r="C2051" s="15"/>
      <c r="F2051" s="15"/>
      <c r="G2051" s="15"/>
      <c r="H2051" s="15"/>
      <c r="EU2051" s="16"/>
    </row>
    <row r="2052" spans="2:151" ht="26.25" customHeight="1" x14ac:dyDescent="0.2">
      <c r="B2052" s="15"/>
      <c r="C2052" s="15"/>
      <c r="F2052" s="15"/>
      <c r="G2052" s="15"/>
      <c r="H2052" s="15"/>
      <c r="EU2052" s="16"/>
    </row>
    <row r="2053" spans="2:151" ht="26.25" customHeight="1" x14ac:dyDescent="0.2">
      <c r="B2053" s="15"/>
      <c r="C2053" s="15"/>
      <c r="F2053" s="15"/>
      <c r="G2053" s="15"/>
      <c r="H2053" s="15"/>
      <c r="EU2053" s="16"/>
    </row>
    <row r="2054" spans="2:151" ht="26.25" customHeight="1" x14ac:dyDescent="0.2">
      <c r="B2054" s="15"/>
      <c r="C2054" s="15"/>
      <c r="F2054" s="15"/>
      <c r="G2054" s="15"/>
      <c r="H2054" s="15"/>
      <c r="EU2054" s="16"/>
    </row>
    <row r="2055" spans="2:151" ht="26.25" customHeight="1" x14ac:dyDescent="0.2">
      <c r="B2055" s="15"/>
      <c r="C2055" s="15"/>
      <c r="F2055" s="15"/>
      <c r="G2055" s="15"/>
      <c r="H2055" s="15"/>
      <c r="EU2055" s="16"/>
    </row>
    <row r="2056" spans="2:151" ht="26.25" customHeight="1" x14ac:dyDescent="0.2">
      <c r="B2056" s="15"/>
      <c r="C2056" s="15"/>
      <c r="F2056" s="15"/>
      <c r="G2056" s="15"/>
      <c r="H2056" s="15"/>
      <c r="EU2056" s="16"/>
    </row>
    <row r="2057" spans="2:151" ht="26.25" customHeight="1" x14ac:dyDescent="0.2">
      <c r="B2057" s="15"/>
      <c r="C2057" s="15"/>
      <c r="F2057" s="15"/>
      <c r="G2057" s="15"/>
      <c r="H2057" s="15"/>
      <c r="EU2057" s="16"/>
    </row>
    <row r="2058" spans="2:151" ht="26.25" customHeight="1" x14ac:dyDescent="0.2">
      <c r="B2058" s="15"/>
      <c r="C2058" s="15"/>
      <c r="F2058" s="15"/>
      <c r="G2058" s="15"/>
      <c r="H2058" s="15"/>
      <c r="EU2058" s="16"/>
    </row>
    <row r="2059" spans="2:151" ht="26.25" customHeight="1" x14ac:dyDescent="0.2">
      <c r="B2059" s="15"/>
      <c r="C2059" s="15"/>
      <c r="F2059" s="15"/>
      <c r="G2059" s="15"/>
      <c r="H2059" s="15"/>
      <c r="EU2059" s="16"/>
    </row>
    <row r="2060" spans="2:151" ht="26.25" customHeight="1" x14ac:dyDescent="0.2">
      <c r="B2060" s="15"/>
      <c r="C2060" s="15"/>
      <c r="F2060" s="15"/>
      <c r="G2060" s="15"/>
      <c r="H2060" s="15"/>
      <c r="EU2060" s="16"/>
    </row>
    <row r="2061" spans="2:151" ht="26.25" customHeight="1" x14ac:dyDescent="0.2">
      <c r="B2061" s="15"/>
      <c r="C2061" s="15"/>
      <c r="F2061" s="15"/>
      <c r="G2061" s="15"/>
      <c r="H2061" s="15"/>
      <c r="EU2061" s="16"/>
    </row>
    <row r="2062" spans="2:151" ht="26.25" customHeight="1" x14ac:dyDescent="0.2">
      <c r="B2062" s="15"/>
      <c r="C2062" s="15"/>
      <c r="F2062" s="15"/>
      <c r="G2062" s="15"/>
      <c r="H2062" s="15"/>
      <c r="EU2062" s="16"/>
    </row>
    <row r="2063" spans="2:151" ht="26.25" customHeight="1" x14ac:dyDescent="0.2">
      <c r="B2063" s="15"/>
      <c r="C2063" s="15"/>
      <c r="F2063" s="15"/>
      <c r="G2063" s="15"/>
      <c r="H2063" s="15"/>
      <c r="EU2063" s="16"/>
    </row>
    <row r="2064" spans="2:151" ht="26.25" customHeight="1" x14ac:dyDescent="0.2">
      <c r="B2064" s="15"/>
      <c r="C2064" s="15"/>
      <c r="F2064" s="15"/>
      <c r="G2064" s="15"/>
      <c r="H2064" s="15"/>
      <c r="EU2064" s="16"/>
    </row>
    <row r="2065" spans="2:151" ht="26.25" customHeight="1" x14ac:dyDescent="0.2">
      <c r="B2065" s="15"/>
      <c r="C2065" s="15"/>
      <c r="F2065" s="15"/>
      <c r="G2065" s="15"/>
      <c r="H2065" s="15"/>
      <c r="EU2065" s="16"/>
    </row>
    <row r="2066" spans="2:151" ht="26.25" customHeight="1" x14ac:dyDescent="0.2">
      <c r="B2066" s="15"/>
      <c r="C2066" s="15"/>
      <c r="F2066" s="15"/>
      <c r="G2066" s="15"/>
      <c r="H2066" s="15"/>
      <c r="EU2066" s="16"/>
    </row>
    <row r="2067" spans="2:151" ht="26.25" customHeight="1" x14ac:dyDescent="0.2">
      <c r="B2067" s="15"/>
      <c r="C2067" s="15"/>
      <c r="F2067" s="15"/>
      <c r="G2067" s="15"/>
      <c r="H2067" s="15"/>
      <c r="EU2067" s="16"/>
    </row>
    <row r="2068" spans="2:151" ht="26.25" customHeight="1" x14ac:dyDescent="0.2">
      <c r="B2068" s="15"/>
      <c r="C2068" s="15"/>
      <c r="F2068" s="15"/>
      <c r="G2068" s="15"/>
      <c r="H2068" s="15"/>
      <c r="EU2068" s="16"/>
    </row>
    <row r="2069" spans="2:151" ht="26.25" customHeight="1" x14ac:dyDescent="0.2">
      <c r="B2069" s="15"/>
      <c r="C2069" s="15"/>
      <c r="F2069" s="15"/>
      <c r="G2069" s="15"/>
      <c r="H2069" s="15"/>
      <c r="EU2069" s="16"/>
    </row>
    <row r="2070" spans="2:151" ht="26.25" customHeight="1" x14ac:dyDescent="0.2">
      <c r="B2070" s="15"/>
      <c r="C2070" s="15"/>
      <c r="F2070" s="15"/>
      <c r="G2070" s="15"/>
      <c r="H2070" s="15"/>
      <c r="EU2070" s="16"/>
    </row>
    <row r="2071" spans="2:151" ht="26.25" customHeight="1" x14ac:dyDescent="0.2">
      <c r="B2071" s="15"/>
      <c r="C2071" s="15"/>
      <c r="F2071" s="15"/>
      <c r="G2071" s="15"/>
      <c r="H2071" s="15"/>
      <c r="EU2071" s="16"/>
    </row>
    <row r="2072" spans="2:151" ht="26.25" customHeight="1" x14ac:dyDescent="0.2">
      <c r="B2072" s="15"/>
      <c r="C2072" s="15"/>
      <c r="F2072" s="15"/>
      <c r="G2072" s="15"/>
      <c r="H2072" s="15"/>
      <c r="EU2072" s="16"/>
    </row>
    <row r="2073" spans="2:151" ht="26.25" customHeight="1" x14ac:dyDescent="0.2">
      <c r="B2073" s="15"/>
      <c r="C2073" s="15"/>
      <c r="F2073" s="15"/>
      <c r="G2073" s="15"/>
      <c r="H2073" s="15"/>
      <c r="EU2073" s="16"/>
    </row>
    <row r="2074" spans="2:151" ht="26.25" customHeight="1" x14ac:dyDescent="0.2">
      <c r="B2074" s="15"/>
      <c r="C2074" s="15"/>
      <c r="F2074" s="15"/>
      <c r="G2074" s="15"/>
      <c r="H2074" s="15"/>
      <c r="EU2074" s="16"/>
    </row>
    <row r="2075" spans="2:151" ht="26.25" customHeight="1" x14ac:dyDescent="0.2">
      <c r="B2075" s="15"/>
      <c r="C2075" s="15"/>
      <c r="F2075" s="15"/>
      <c r="G2075" s="15"/>
      <c r="H2075" s="15"/>
      <c r="EU2075" s="16"/>
    </row>
    <row r="2076" spans="2:151" ht="26.25" customHeight="1" x14ac:dyDescent="0.2">
      <c r="B2076" s="15"/>
      <c r="C2076" s="15"/>
      <c r="F2076" s="15"/>
      <c r="G2076" s="15"/>
      <c r="H2076" s="15"/>
      <c r="EU2076" s="16"/>
    </row>
    <row r="2077" spans="2:151" ht="26.25" customHeight="1" x14ac:dyDescent="0.2">
      <c r="B2077" s="15"/>
      <c r="C2077" s="15"/>
      <c r="F2077" s="15"/>
      <c r="G2077" s="15"/>
      <c r="H2077" s="15"/>
      <c r="EU2077" s="16"/>
    </row>
    <row r="2078" spans="2:151" ht="26.25" customHeight="1" x14ac:dyDescent="0.2">
      <c r="B2078" s="15"/>
      <c r="C2078" s="15"/>
      <c r="F2078" s="15"/>
      <c r="G2078" s="15"/>
      <c r="H2078" s="15"/>
      <c r="EU2078" s="16"/>
    </row>
    <row r="2079" spans="2:151" ht="26.25" customHeight="1" x14ac:dyDescent="0.2">
      <c r="B2079" s="15"/>
      <c r="C2079" s="15"/>
      <c r="F2079" s="15"/>
      <c r="G2079" s="15"/>
      <c r="H2079" s="15"/>
      <c r="EU2079" s="16"/>
    </row>
    <row r="2080" spans="2:151" ht="26.25" customHeight="1" x14ac:dyDescent="0.2">
      <c r="B2080" s="15"/>
      <c r="C2080" s="15"/>
      <c r="F2080" s="15"/>
      <c r="G2080" s="15"/>
      <c r="H2080" s="15"/>
      <c r="EU2080" s="16"/>
    </row>
    <row r="2081" spans="2:151" ht="26.25" customHeight="1" x14ac:dyDescent="0.2">
      <c r="B2081" s="15"/>
      <c r="C2081" s="15"/>
      <c r="F2081" s="15"/>
      <c r="G2081" s="15"/>
      <c r="H2081" s="15"/>
      <c r="EU2081" s="16"/>
    </row>
    <row r="2082" spans="2:151" ht="26.25" customHeight="1" x14ac:dyDescent="0.2">
      <c r="B2082" s="15"/>
      <c r="C2082" s="15"/>
      <c r="F2082" s="15"/>
      <c r="G2082" s="15"/>
      <c r="H2082" s="15"/>
      <c r="EU2082" s="16"/>
    </row>
    <row r="2083" spans="2:151" ht="26.25" customHeight="1" x14ac:dyDescent="0.2">
      <c r="B2083" s="15"/>
      <c r="C2083" s="15"/>
      <c r="F2083" s="15"/>
      <c r="G2083" s="15"/>
      <c r="H2083" s="15"/>
      <c r="EU2083" s="16"/>
    </row>
    <row r="2084" spans="2:151" ht="26.25" customHeight="1" x14ac:dyDescent="0.2">
      <c r="B2084" s="15"/>
      <c r="C2084" s="15"/>
      <c r="F2084" s="15"/>
      <c r="G2084" s="15"/>
      <c r="H2084" s="15"/>
      <c r="EU2084" s="16"/>
    </row>
    <row r="2085" spans="2:151" ht="26.25" customHeight="1" x14ac:dyDescent="0.2">
      <c r="B2085" s="15"/>
      <c r="C2085" s="15"/>
      <c r="F2085" s="15"/>
      <c r="G2085" s="15"/>
      <c r="H2085" s="15"/>
      <c r="EU2085" s="16"/>
    </row>
    <row r="2086" spans="2:151" ht="26.25" customHeight="1" x14ac:dyDescent="0.2">
      <c r="B2086" s="15"/>
      <c r="C2086" s="15"/>
      <c r="F2086" s="15"/>
      <c r="G2086" s="15"/>
      <c r="H2086" s="15"/>
      <c r="EU2086" s="16"/>
    </row>
    <row r="2087" spans="2:151" ht="26.25" customHeight="1" x14ac:dyDescent="0.2">
      <c r="B2087" s="15"/>
      <c r="C2087" s="15"/>
      <c r="F2087" s="15"/>
      <c r="G2087" s="15"/>
      <c r="H2087" s="15"/>
      <c r="EU2087" s="16"/>
    </row>
    <row r="2088" spans="2:151" ht="26.25" customHeight="1" x14ac:dyDescent="0.2">
      <c r="B2088" s="15"/>
      <c r="C2088" s="15"/>
      <c r="F2088" s="15"/>
      <c r="G2088" s="15"/>
      <c r="H2088" s="15"/>
      <c r="EU2088" s="16"/>
    </row>
    <row r="2089" spans="2:151" ht="26.25" customHeight="1" x14ac:dyDescent="0.2">
      <c r="B2089" s="15"/>
      <c r="C2089" s="15"/>
      <c r="F2089" s="15"/>
      <c r="G2089" s="15"/>
      <c r="H2089" s="15"/>
      <c r="EU2089" s="16"/>
    </row>
    <row r="2090" spans="2:151" ht="26.25" customHeight="1" x14ac:dyDescent="0.2">
      <c r="B2090" s="15"/>
      <c r="C2090" s="15"/>
      <c r="F2090" s="15"/>
      <c r="G2090" s="15"/>
      <c r="H2090" s="15"/>
      <c r="EU2090" s="16"/>
    </row>
    <row r="2091" spans="2:151" ht="26.25" customHeight="1" x14ac:dyDescent="0.2">
      <c r="B2091" s="15"/>
      <c r="C2091" s="15"/>
      <c r="F2091" s="15"/>
      <c r="G2091" s="15"/>
      <c r="H2091" s="15"/>
      <c r="EU2091" s="16"/>
    </row>
    <row r="2092" spans="2:151" ht="26.25" customHeight="1" x14ac:dyDescent="0.2">
      <c r="B2092" s="15"/>
      <c r="C2092" s="15"/>
      <c r="F2092" s="15"/>
      <c r="G2092" s="15"/>
      <c r="H2092" s="15"/>
      <c r="EU2092" s="16"/>
    </row>
    <row r="2093" spans="2:151" ht="26.25" customHeight="1" x14ac:dyDescent="0.2">
      <c r="B2093" s="15"/>
      <c r="C2093" s="15"/>
      <c r="F2093" s="15"/>
      <c r="G2093" s="15"/>
      <c r="H2093" s="15"/>
      <c r="EU2093" s="16"/>
    </row>
    <row r="2094" spans="2:151" ht="26.25" customHeight="1" x14ac:dyDescent="0.2">
      <c r="B2094" s="15"/>
      <c r="C2094" s="15"/>
      <c r="F2094" s="15"/>
      <c r="G2094" s="15"/>
      <c r="H2094" s="15"/>
      <c r="EU2094" s="16"/>
    </row>
    <row r="2095" spans="2:151" ht="26.25" customHeight="1" x14ac:dyDescent="0.2">
      <c r="B2095" s="15"/>
      <c r="C2095" s="15"/>
      <c r="F2095" s="15"/>
      <c r="G2095" s="15"/>
      <c r="H2095" s="15"/>
      <c r="EU2095" s="16"/>
    </row>
    <row r="2096" spans="2:151" ht="26.25" customHeight="1" x14ac:dyDescent="0.2">
      <c r="B2096" s="15"/>
      <c r="C2096" s="15"/>
      <c r="F2096" s="15"/>
      <c r="G2096" s="15"/>
      <c r="H2096" s="15"/>
      <c r="EU2096" s="16"/>
    </row>
    <row r="2097" spans="2:151" ht="26.25" customHeight="1" x14ac:dyDescent="0.2">
      <c r="B2097" s="15"/>
      <c r="C2097" s="15"/>
      <c r="F2097" s="15"/>
      <c r="G2097" s="15"/>
      <c r="H2097" s="15"/>
      <c r="EU2097" s="16"/>
    </row>
    <row r="2098" spans="2:151" ht="26.25" customHeight="1" x14ac:dyDescent="0.2">
      <c r="B2098" s="15"/>
      <c r="C2098" s="15"/>
      <c r="F2098" s="15"/>
      <c r="G2098" s="15"/>
      <c r="H2098" s="15"/>
      <c r="EU2098" s="16"/>
    </row>
    <row r="2099" spans="2:151" ht="26.25" customHeight="1" x14ac:dyDescent="0.2">
      <c r="B2099" s="15"/>
      <c r="C2099" s="15"/>
      <c r="F2099" s="15"/>
      <c r="G2099" s="15"/>
      <c r="H2099" s="15"/>
      <c r="EU2099" s="16"/>
    </row>
    <row r="2100" spans="2:151" ht="26.25" customHeight="1" x14ac:dyDescent="0.2">
      <c r="B2100" s="15"/>
      <c r="C2100" s="15"/>
      <c r="F2100" s="15"/>
      <c r="G2100" s="15"/>
      <c r="H2100" s="15"/>
      <c r="EU2100" s="16"/>
    </row>
    <row r="2101" spans="2:151" ht="26.25" customHeight="1" x14ac:dyDescent="0.2">
      <c r="B2101" s="15"/>
      <c r="C2101" s="15"/>
      <c r="F2101" s="15"/>
      <c r="G2101" s="15"/>
      <c r="H2101" s="15"/>
      <c r="EU2101" s="16"/>
    </row>
    <row r="2102" spans="2:151" ht="26.25" customHeight="1" x14ac:dyDescent="0.2">
      <c r="B2102" s="15"/>
      <c r="C2102" s="15"/>
      <c r="F2102" s="15"/>
      <c r="G2102" s="15"/>
      <c r="H2102" s="15"/>
      <c r="EU2102" s="16"/>
    </row>
    <row r="2103" spans="2:151" ht="26.25" customHeight="1" x14ac:dyDescent="0.2">
      <c r="B2103" s="15"/>
      <c r="C2103" s="15"/>
      <c r="F2103" s="15"/>
      <c r="G2103" s="15"/>
      <c r="H2103" s="15"/>
      <c r="EU2103" s="16"/>
    </row>
    <row r="2104" spans="2:151" ht="26.25" customHeight="1" x14ac:dyDescent="0.2">
      <c r="B2104" s="15"/>
      <c r="C2104" s="15"/>
      <c r="F2104" s="15"/>
      <c r="G2104" s="15"/>
      <c r="H2104" s="15"/>
      <c r="EU2104" s="16"/>
    </row>
    <row r="2105" spans="2:151" ht="26.25" customHeight="1" x14ac:dyDescent="0.2">
      <c r="B2105" s="15"/>
      <c r="C2105" s="15"/>
      <c r="F2105" s="15"/>
      <c r="G2105" s="15"/>
      <c r="H2105" s="15"/>
      <c r="EU2105" s="16"/>
    </row>
    <row r="2106" spans="2:151" ht="26.25" customHeight="1" x14ac:dyDescent="0.2">
      <c r="B2106" s="15"/>
      <c r="C2106" s="15"/>
      <c r="F2106" s="15"/>
      <c r="G2106" s="15"/>
      <c r="H2106" s="15"/>
      <c r="EU2106" s="16"/>
    </row>
    <row r="2107" spans="2:151" ht="26.25" customHeight="1" x14ac:dyDescent="0.2">
      <c r="B2107" s="15"/>
      <c r="C2107" s="15"/>
      <c r="F2107" s="15"/>
      <c r="G2107" s="15"/>
      <c r="H2107" s="15"/>
      <c r="EU2107" s="16"/>
    </row>
    <row r="2108" spans="2:151" ht="26.25" customHeight="1" x14ac:dyDescent="0.2">
      <c r="B2108" s="15"/>
      <c r="C2108" s="15"/>
      <c r="F2108" s="15"/>
      <c r="G2108" s="15"/>
      <c r="H2108" s="15"/>
      <c r="EU2108" s="16"/>
    </row>
    <row r="2109" spans="2:151" ht="26.25" customHeight="1" x14ac:dyDescent="0.2">
      <c r="B2109" s="15"/>
      <c r="C2109" s="15"/>
      <c r="F2109" s="15"/>
      <c r="G2109" s="15"/>
      <c r="H2109" s="15"/>
      <c r="EU2109" s="16"/>
    </row>
    <row r="2110" spans="2:151" ht="26.25" customHeight="1" x14ac:dyDescent="0.2">
      <c r="B2110" s="15"/>
      <c r="C2110" s="15"/>
      <c r="F2110" s="15"/>
      <c r="G2110" s="15"/>
      <c r="H2110" s="15"/>
      <c r="EU2110" s="16"/>
    </row>
    <row r="2111" spans="2:151" ht="26.25" customHeight="1" x14ac:dyDescent="0.2">
      <c r="B2111" s="15"/>
      <c r="C2111" s="15"/>
      <c r="F2111" s="15"/>
      <c r="G2111" s="15"/>
      <c r="H2111" s="15"/>
      <c r="EU2111" s="16"/>
    </row>
    <row r="2112" spans="2:151" ht="26.25" customHeight="1" x14ac:dyDescent="0.2">
      <c r="B2112" s="15"/>
      <c r="C2112" s="15"/>
      <c r="F2112" s="15"/>
      <c r="G2112" s="15"/>
      <c r="H2112" s="15"/>
      <c r="EU2112" s="16"/>
    </row>
    <row r="2113" spans="2:151" ht="26.25" customHeight="1" x14ac:dyDescent="0.2">
      <c r="B2113" s="15"/>
      <c r="C2113" s="15"/>
      <c r="F2113" s="15"/>
      <c r="G2113" s="15"/>
      <c r="H2113" s="15"/>
      <c r="EU2113" s="16"/>
    </row>
    <row r="2114" spans="2:151" ht="26.25" customHeight="1" x14ac:dyDescent="0.2">
      <c r="B2114" s="15"/>
      <c r="C2114" s="15"/>
      <c r="F2114" s="15"/>
      <c r="G2114" s="15"/>
      <c r="H2114" s="15"/>
      <c r="EU2114" s="16"/>
    </row>
    <row r="2115" spans="2:151" ht="26.25" customHeight="1" x14ac:dyDescent="0.2">
      <c r="B2115" s="15"/>
      <c r="C2115" s="15"/>
      <c r="F2115" s="15"/>
      <c r="G2115" s="15"/>
      <c r="H2115" s="15"/>
      <c r="EU2115" s="16"/>
    </row>
    <row r="2116" spans="2:151" ht="26.25" customHeight="1" x14ac:dyDescent="0.2">
      <c r="B2116" s="15"/>
      <c r="C2116" s="15"/>
      <c r="F2116" s="15"/>
      <c r="G2116" s="15"/>
      <c r="H2116" s="15"/>
      <c r="EU2116" s="16"/>
    </row>
    <row r="2117" spans="2:151" ht="26.25" customHeight="1" x14ac:dyDescent="0.2">
      <c r="B2117" s="15"/>
      <c r="C2117" s="15"/>
      <c r="F2117" s="15"/>
      <c r="G2117" s="15"/>
      <c r="H2117" s="15"/>
      <c r="EU2117" s="16"/>
    </row>
    <row r="2118" spans="2:151" ht="26.25" customHeight="1" x14ac:dyDescent="0.2">
      <c r="B2118" s="15"/>
      <c r="C2118" s="15"/>
      <c r="F2118" s="15"/>
      <c r="G2118" s="15"/>
      <c r="H2118" s="15"/>
      <c r="EU2118" s="16"/>
    </row>
    <row r="2119" spans="2:151" ht="26.25" customHeight="1" x14ac:dyDescent="0.2">
      <c r="B2119" s="15"/>
      <c r="C2119" s="15"/>
      <c r="F2119" s="15"/>
      <c r="G2119" s="15"/>
      <c r="H2119" s="15"/>
      <c r="EU2119" s="16"/>
    </row>
    <row r="2120" spans="2:151" ht="26.25" customHeight="1" x14ac:dyDescent="0.2">
      <c r="B2120" s="15"/>
      <c r="C2120" s="15"/>
      <c r="F2120" s="15"/>
      <c r="G2120" s="15"/>
      <c r="H2120" s="15"/>
      <c r="EU2120" s="16"/>
    </row>
    <row r="2121" spans="2:151" ht="26.25" customHeight="1" x14ac:dyDescent="0.2">
      <c r="B2121" s="15"/>
      <c r="C2121" s="15"/>
      <c r="F2121" s="15"/>
      <c r="G2121" s="15"/>
      <c r="H2121" s="15"/>
      <c r="EU2121" s="16"/>
    </row>
    <row r="2122" spans="2:151" ht="26.25" customHeight="1" x14ac:dyDescent="0.2">
      <c r="B2122" s="15"/>
      <c r="C2122" s="15"/>
      <c r="F2122" s="15"/>
      <c r="G2122" s="15"/>
      <c r="H2122" s="15"/>
      <c r="EU2122" s="16"/>
    </row>
    <row r="2123" spans="2:151" ht="26.25" customHeight="1" x14ac:dyDescent="0.2">
      <c r="B2123" s="15"/>
      <c r="C2123" s="15"/>
      <c r="F2123" s="15"/>
      <c r="G2123" s="15"/>
      <c r="H2123" s="15"/>
      <c r="EU2123" s="16"/>
    </row>
    <row r="2124" spans="2:151" ht="26.25" customHeight="1" x14ac:dyDescent="0.2">
      <c r="B2124" s="15"/>
      <c r="C2124" s="15"/>
      <c r="F2124" s="15"/>
      <c r="G2124" s="15"/>
      <c r="H2124" s="15"/>
      <c r="EU2124" s="16"/>
    </row>
    <row r="2125" spans="2:151" ht="26.25" customHeight="1" x14ac:dyDescent="0.2">
      <c r="B2125" s="15"/>
      <c r="C2125" s="15"/>
      <c r="F2125" s="15"/>
      <c r="G2125" s="15"/>
      <c r="H2125" s="15"/>
      <c r="EU2125" s="16"/>
    </row>
    <row r="2126" spans="2:151" ht="26.25" customHeight="1" x14ac:dyDescent="0.2">
      <c r="B2126" s="15"/>
      <c r="C2126" s="15"/>
      <c r="F2126" s="15"/>
      <c r="G2126" s="15"/>
      <c r="H2126" s="15"/>
      <c r="EU2126" s="16"/>
    </row>
    <row r="2127" spans="2:151" ht="26.25" customHeight="1" x14ac:dyDescent="0.2">
      <c r="B2127" s="15"/>
      <c r="C2127" s="15"/>
      <c r="F2127" s="15"/>
      <c r="G2127" s="15"/>
      <c r="H2127" s="15"/>
      <c r="EU2127" s="16"/>
    </row>
    <row r="2128" spans="2:151" ht="26.25" customHeight="1" x14ac:dyDescent="0.2">
      <c r="B2128" s="15"/>
      <c r="C2128" s="15"/>
      <c r="F2128" s="15"/>
      <c r="G2128" s="15"/>
      <c r="H2128" s="15"/>
      <c r="EU2128" s="16"/>
    </row>
    <row r="2129" spans="2:151" ht="26.25" customHeight="1" x14ac:dyDescent="0.2">
      <c r="B2129" s="15"/>
      <c r="C2129" s="15"/>
      <c r="F2129" s="15"/>
      <c r="G2129" s="15"/>
      <c r="H2129" s="15"/>
      <c r="EU2129" s="16"/>
    </row>
    <row r="2130" spans="2:151" ht="26.25" customHeight="1" x14ac:dyDescent="0.2">
      <c r="B2130" s="15"/>
      <c r="C2130" s="15"/>
      <c r="F2130" s="15"/>
      <c r="G2130" s="15"/>
      <c r="H2130" s="15"/>
      <c r="EU2130" s="16"/>
    </row>
    <row r="2131" spans="2:151" ht="26.25" customHeight="1" x14ac:dyDescent="0.2">
      <c r="B2131" s="15"/>
      <c r="C2131" s="15"/>
      <c r="F2131" s="15"/>
      <c r="G2131" s="15"/>
      <c r="H2131" s="15"/>
      <c r="EU2131" s="16"/>
    </row>
    <row r="2132" spans="2:151" ht="26.25" customHeight="1" x14ac:dyDescent="0.2">
      <c r="B2132" s="15"/>
      <c r="C2132" s="15"/>
      <c r="F2132" s="15"/>
      <c r="G2132" s="15"/>
      <c r="H2132" s="15"/>
      <c r="EU2132" s="16"/>
    </row>
    <row r="2133" spans="2:151" ht="26.25" customHeight="1" x14ac:dyDescent="0.2">
      <c r="B2133" s="15"/>
      <c r="C2133" s="15"/>
      <c r="F2133" s="15"/>
      <c r="G2133" s="15"/>
      <c r="H2133" s="15"/>
      <c r="EU2133" s="16"/>
    </row>
    <row r="2134" spans="2:151" ht="26.25" customHeight="1" x14ac:dyDescent="0.2">
      <c r="B2134" s="15"/>
      <c r="C2134" s="15"/>
      <c r="F2134" s="15"/>
      <c r="G2134" s="15"/>
      <c r="H2134" s="15"/>
      <c r="EU2134" s="16"/>
    </row>
    <row r="2135" spans="2:151" ht="26.25" customHeight="1" x14ac:dyDescent="0.2">
      <c r="B2135" s="15"/>
      <c r="C2135" s="15"/>
      <c r="F2135" s="15"/>
      <c r="G2135" s="15"/>
      <c r="H2135" s="15"/>
      <c r="EU2135" s="16"/>
    </row>
    <row r="2136" spans="2:151" ht="26.25" customHeight="1" x14ac:dyDescent="0.2">
      <c r="B2136" s="15"/>
      <c r="C2136" s="15"/>
      <c r="F2136" s="15"/>
      <c r="G2136" s="15"/>
      <c r="H2136" s="15"/>
      <c r="EU2136" s="16"/>
    </row>
    <row r="2137" spans="2:151" ht="26.25" customHeight="1" x14ac:dyDescent="0.2">
      <c r="B2137" s="15"/>
      <c r="C2137" s="15"/>
      <c r="F2137" s="15"/>
      <c r="G2137" s="15"/>
      <c r="H2137" s="15"/>
      <c r="EU2137" s="16"/>
    </row>
    <row r="2138" spans="2:151" ht="26.25" customHeight="1" x14ac:dyDescent="0.2">
      <c r="B2138" s="15"/>
      <c r="C2138" s="15"/>
      <c r="F2138" s="15"/>
      <c r="G2138" s="15"/>
      <c r="H2138" s="15"/>
      <c r="EU2138" s="16"/>
    </row>
    <row r="2139" spans="2:151" ht="26.25" customHeight="1" x14ac:dyDescent="0.2">
      <c r="B2139" s="15"/>
      <c r="C2139" s="15"/>
      <c r="F2139" s="15"/>
      <c r="G2139" s="15"/>
      <c r="H2139" s="15"/>
      <c r="EU2139" s="16"/>
    </row>
    <row r="2140" spans="2:151" ht="26.25" customHeight="1" x14ac:dyDescent="0.2">
      <c r="B2140" s="15"/>
      <c r="C2140" s="15"/>
      <c r="F2140" s="15"/>
      <c r="G2140" s="15"/>
      <c r="H2140" s="15"/>
      <c r="EU2140" s="16"/>
    </row>
    <row r="2141" spans="2:151" ht="26.25" customHeight="1" x14ac:dyDescent="0.2">
      <c r="B2141" s="15"/>
      <c r="C2141" s="15"/>
      <c r="F2141" s="15"/>
      <c r="G2141" s="15"/>
      <c r="H2141" s="15"/>
      <c r="EU2141" s="16"/>
    </row>
    <row r="2142" spans="2:151" ht="26.25" customHeight="1" x14ac:dyDescent="0.2">
      <c r="B2142" s="15"/>
      <c r="C2142" s="15"/>
      <c r="F2142" s="15"/>
      <c r="G2142" s="15"/>
      <c r="H2142" s="15"/>
      <c r="EU2142" s="16"/>
    </row>
    <row r="2143" spans="2:151" ht="26.25" customHeight="1" x14ac:dyDescent="0.2">
      <c r="B2143" s="15"/>
      <c r="C2143" s="15"/>
      <c r="F2143" s="15"/>
      <c r="G2143" s="15"/>
      <c r="H2143" s="15"/>
      <c r="EU2143" s="16"/>
    </row>
    <row r="2144" spans="2:151" ht="26.25" customHeight="1" x14ac:dyDescent="0.2">
      <c r="B2144" s="15"/>
      <c r="C2144" s="15"/>
      <c r="F2144" s="15"/>
      <c r="G2144" s="15"/>
      <c r="H2144" s="15"/>
      <c r="EU2144" s="16"/>
    </row>
    <row r="2145" spans="2:151" ht="26.25" customHeight="1" x14ac:dyDescent="0.2">
      <c r="B2145" s="15"/>
      <c r="C2145" s="15"/>
      <c r="F2145" s="15"/>
      <c r="G2145" s="15"/>
      <c r="H2145" s="15"/>
      <c r="EU2145" s="16"/>
    </row>
    <row r="2146" spans="2:151" ht="26.25" customHeight="1" x14ac:dyDescent="0.2">
      <c r="B2146" s="15"/>
      <c r="C2146" s="15"/>
      <c r="F2146" s="15"/>
      <c r="G2146" s="15"/>
      <c r="H2146" s="15"/>
      <c r="EU2146" s="16"/>
    </row>
    <row r="2147" spans="2:151" ht="26.25" customHeight="1" x14ac:dyDescent="0.2">
      <c r="B2147" s="15"/>
      <c r="C2147" s="15"/>
      <c r="F2147" s="15"/>
      <c r="G2147" s="15"/>
      <c r="H2147" s="15"/>
      <c r="EU2147" s="16"/>
    </row>
    <row r="2148" spans="2:151" ht="26.25" customHeight="1" x14ac:dyDescent="0.2">
      <c r="B2148" s="15"/>
      <c r="C2148" s="15"/>
      <c r="F2148" s="15"/>
      <c r="G2148" s="15"/>
      <c r="H2148" s="15"/>
      <c r="EU2148" s="16"/>
    </row>
    <row r="2149" spans="2:151" ht="26.25" customHeight="1" x14ac:dyDescent="0.2">
      <c r="B2149" s="15"/>
      <c r="C2149" s="15"/>
      <c r="F2149" s="15"/>
      <c r="G2149" s="15"/>
      <c r="H2149" s="15"/>
      <c r="EU2149" s="16"/>
    </row>
    <row r="2150" spans="2:151" ht="26.25" customHeight="1" x14ac:dyDescent="0.2">
      <c r="B2150" s="15"/>
      <c r="C2150" s="15"/>
      <c r="F2150" s="15"/>
      <c r="G2150" s="15"/>
      <c r="H2150" s="15"/>
      <c r="EU2150" s="16"/>
    </row>
    <row r="2151" spans="2:151" ht="26.25" customHeight="1" x14ac:dyDescent="0.2">
      <c r="B2151" s="15"/>
      <c r="C2151" s="15"/>
      <c r="F2151" s="15"/>
      <c r="G2151" s="15"/>
      <c r="H2151" s="15"/>
      <c r="EU2151" s="16"/>
    </row>
    <row r="2152" spans="2:151" ht="26.25" customHeight="1" x14ac:dyDescent="0.2">
      <c r="B2152" s="15"/>
      <c r="C2152" s="15"/>
      <c r="F2152" s="15"/>
      <c r="G2152" s="15"/>
      <c r="H2152" s="15"/>
      <c r="EU2152" s="16"/>
    </row>
    <row r="2153" spans="2:151" ht="26.25" customHeight="1" x14ac:dyDescent="0.2">
      <c r="B2153" s="15"/>
      <c r="C2153" s="15"/>
      <c r="F2153" s="15"/>
      <c r="G2153" s="15"/>
      <c r="H2153" s="15"/>
      <c r="EU2153" s="16"/>
    </row>
    <row r="2154" spans="2:151" ht="26.25" customHeight="1" x14ac:dyDescent="0.2">
      <c r="B2154" s="15"/>
      <c r="C2154" s="15"/>
      <c r="F2154" s="15"/>
      <c r="G2154" s="15"/>
      <c r="H2154" s="15"/>
      <c r="EU2154" s="16"/>
    </row>
    <row r="2155" spans="2:151" ht="26.25" customHeight="1" x14ac:dyDescent="0.2">
      <c r="B2155" s="15"/>
      <c r="C2155" s="15"/>
      <c r="F2155" s="15"/>
      <c r="G2155" s="15"/>
      <c r="H2155" s="15"/>
      <c r="EU2155" s="16"/>
    </row>
    <row r="2156" spans="2:151" ht="26.25" customHeight="1" x14ac:dyDescent="0.2">
      <c r="B2156" s="15"/>
      <c r="C2156" s="15"/>
      <c r="F2156" s="15"/>
      <c r="G2156" s="15"/>
      <c r="H2156" s="15"/>
      <c r="EU2156" s="16"/>
    </row>
    <row r="2157" spans="2:151" ht="26.25" customHeight="1" x14ac:dyDescent="0.2">
      <c r="B2157" s="15"/>
      <c r="C2157" s="15"/>
      <c r="F2157" s="15"/>
      <c r="G2157" s="15"/>
      <c r="H2157" s="15"/>
      <c r="EU2157" s="16"/>
    </row>
    <row r="2158" spans="2:151" ht="26.25" customHeight="1" x14ac:dyDescent="0.2">
      <c r="B2158" s="15"/>
      <c r="C2158" s="15"/>
      <c r="F2158" s="15"/>
      <c r="G2158" s="15"/>
      <c r="H2158" s="15"/>
      <c r="EU2158" s="16"/>
    </row>
    <row r="2159" spans="2:151" ht="26.25" customHeight="1" x14ac:dyDescent="0.2">
      <c r="B2159" s="15"/>
      <c r="C2159" s="15"/>
      <c r="F2159" s="15"/>
      <c r="G2159" s="15"/>
      <c r="H2159" s="15"/>
      <c r="EU2159" s="16"/>
    </row>
    <row r="2160" spans="2:151" ht="26.25" customHeight="1" x14ac:dyDescent="0.2">
      <c r="B2160" s="15"/>
      <c r="C2160" s="15"/>
      <c r="F2160" s="15"/>
      <c r="G2160" s="15"/>
      <c r="H2160" s="15"/>
      <c r="EU2160" s="16"/>
    </row>
    <row r="2161" spans="2:151" ht="26.25" customHeight="1" x14ac:dyDescent="0.2">
      <c r="B2161" s="15"/>
      <c r="C2161" s="15"/>
      <c r="F2161" s="15"/>
      <c r="G2161" s="15"/>
      <c r="H2161" s="15"/>
      <c r="EU2161" s="16"/>
    </row>
    <row r="2162" spans="2:151" ht="26.25" customHeight="1" x14ac:dyDescent="0.2">
      <c r="B2162" s="15"/>
      <c r="C2162" s="15"/>
      <c r="F2162" s="15"/>
      <c r="G2162" s="15"/>
      <c r="H2162" s="15"/>
      <c r="EU2162" s="16"/>
    </row>
    <row r="2163" spans="2:151" ht="26.25" customHeight="1" x14ac:dyDescent="0.2">
      <c r="B2163" s="15"/>
      <c r="C2163" s="15"/>
      <c r="F2163" s="15"/>
      <c r="G2163" s="15"/>
      <c r="H2163" s="15"/>
      <c r="EU2163" s="16"/>
    </row>
    <row r="2164" spans="2:151" ht="26.25" customHeight="1" x14ac:dyDescent="0.2">
      <c r="B2164" s="15"/>
      <c r="C2164" s="15"/>
      <c r="F2164" s="15"/>
      <c r="G2164" s="15"/>
      <c r="H2164" s="15"/>
      <c r="EU2164" s="16"/>
    </row>
    <row r="2165" spans="2:151" ht="26.25" customHeight="1" x14ac:dyDescent="0.2">
      <c r="B2165" s="15"/>
      <c r="C2165" s="15"/>
      <c r="F2165" s="15"/>
      <c r="G2165" s="15"/>
      <c r="H2165" s="15"/>
      <c r="EU2165" s="16"/>
    </row>
    <row r="2166" spans="2:151" ht="26.25" customHeight="1" x14ac:dyDescent="0.2">
      <c r="B2166" s="15"/>
      <c r="C2166" s="15"/>
      <c r="F2166" s="15"/>
      <c r="G2166" s="15"/>
      <c r="H2166" s="15"/>
      <c r="EU2166" s="16"/>
    </row>
    <row r="2167" spans="2:151" ht="26.25" customHeight="1" x14ac:dyDescent="0.2">
      <c r="B2167" s="15"/>
      <c r="C2167" s="15"/>
      <c r="F2167" s="15"/>
      <c r="G2167" s="15"/>
      <c r="H2167" s="15"/>
      <c r="EU2167" s="16"/>
    </row>
    <row r="2168" spans="2:151" ht="26.25" customHeight="1" x14ac:dyDescent="0.2">
      <c r="B2168" s="15"/>
      <c r="C2168" s="15"/>
      <c r="F2168" s="15"/>
      <c r="G2168" s="15"/>
      <c r="H2168" s="15"/>
      <c r="EU2168" s="16"/>
    </row>
    <row r="2169" spans="2:151" ht="26.25" customHeight="1" x14ac:dyDescent="0.2">
      <c r="B2169" s="15"/>
      <c r="C2169" s="15"/>
      <c r="F2169" s="15"/>
      <c r="G2169" s="15"/>
      <c r="H2169" s="15"/>
      <c r="EU2169" s="16"/>
    </row>
    <row r="2170" spans="2:151" ht="26.25" customHeight="1" x14ac:dyDescent="0.2">
      <c r="B2170" s="15"/>
      <c r="C2170" s="15"/>
      <c r="F2170" s="15"/>
      <c r="G2170" s="15"/>
      <c r="H2170" s="15"/>
      <c r="EU2170" s="16"/>
    </row>
    <row r="2171" spans="2:151" ht="26.25" customHeight="1" x14ac:dyDescent="0.2">
      <c r="B2171" s="15"/>
      <c r="C2171" s="15"/>
      <c r="F2171" s="15"/>
      <c r="G2171" s="15"/>
      <c r="H2171" s="15"/>
      <c r="EU2171" s="16"/>
    </row>
    <row r="2172" spans="2:151" ht="26.25" customHeight="1" x14ac:dyDescent="0.2">
      <c r="B2172" s="15"/>
      <c r="C2172" s="15"/>
      <c r="F2172" s="15"/>
      <c r="G2172" s="15"/>
      <c r="H2172" s="15"/>
      <c r="EU2172" s="16"/>
    </row>
    <row r="2173" spans="2:151" ht="26.25" customHeight="1" x14ac:dyDescent="0.2">
      <c r="B2173" s="15"/>
      <c r="C2173" s="15"/>
      <c r="F2173" s="15"/>
      <c r="G2173" s="15"/>
      <c r="H2173" s="15"/>
      <c r="EU2173" s="16"/>
    </row>
    <row r="2174" spans="2:151" ht="26.25" customHeight="1" x14ac:dyDescent="0.2">
      <c r="B2174" s="15"/>
      <c r="C2174" s="15"/>
      <c r="F2174" s="15"/>
      <c r="G2174" s="15"/>
      <c r="H2174" s="15"/>
      <c r="EU2174" s="16"/>
    </row>
    <row r="2175" spans="2:151" ht="26.25" customHeight="1" x14ac:dyDescent="0.2">
      <c r="B2175" s="15"/>
      <c r="C2175" s="15"/>
      <c r="F2175" s="15"/>
      <c r="G2175" s="15"/>
      <c r="H2175" s="15"/>
      <c r="EU2175" s="16"/>
    </row>
    <row r="2176" spans="2:151" ht="26.25" customHeight="1" x14ac:dyDescent="0.2">
      <c r="B2176" s="15"/>
      <c r="C2176" s="15"/>
      <c r="F2176" s="15"/>
      <c r="G2176" s="15"/>
      <c r="H2176" s="15"/>
      <c r="EU2176" s="16"/>
    </row>
    <row r="2177" spans="2:151" ht="26.25" customHeight="1" x14ac:dyDescent="0.2">
      <c r="B2177" s="15"/>
      <c r="C2177" s="15"/>
      <c r="F2177" s="15"/>
      <c r="G2177" s="15"/>
      <c r="H2177" s="15"/>
      <c r="EU2177" s="16"/>
    </row>
    <row r="2178" spans="2:151" ht="26.25" customHeight="1" x14ac:dyDescent="0.2">
      <c r="B2178" s="15"/>
      <c r="C2178" s="15"/>
      <c r="F2178" s="15"/>
      <c r="G2178" s="15"/>
      <c r="H2178" s="15"/>
      <c r="EU2178" s="16"/>
    </row>
    <row r="2179" spans="2:151" ht="26.25" customHeight="1" x14ac:dyDescent="0.2">
      <c r="B2179" s="15"/>
      <c r="C2179" s="15"/>
      <c r="F2179" s="15"/>
      <c r="G2179" s="15"/>
      <c r="H2179" s="15"/>
      <c r="EU2179" s="16"/>
    </row>
    <row r="2180" spans="2:151" ht="26.25" customHeight="1" x14ac:dyDescent="0.2">
      <c r="B2180" s="15"/>
      <c r="C2180" s="15"/>
      <c r="F2180" s="15"/>
      <c r="G2180" s="15"/>
      <c r="H2180" s="15"/>
      <c r="EU2180" s="16"/>
    </row>
    <row r="2181" spans="2:151" ht="26.25" customHeight="1" x14ac:dyDescent="0.2">
      <c r="B2181" s="15"/>
      <c r="C2181" s="15"/>
      <c r="F2181" s="15"/>
      <c r="G2181" s="15"/>
      <c r="H2181" s="15"/>
      <c r="EU2181" s="16"/>
    </row>
    <row r="2182" spans="2:151" ht="26.25" customHeight="1" x14ac:dyDescent="0.2">
      <c r="B2182" s="15"/>
      <c r="C2182" s="15"/>
      <c r="F2182" s="15"/>
      <c r="G2182" s="15"/>
      <c r="H2182" s="15"/>
      <c r="EU2182" s="16"/>
    </row>
    <row r="2183" spans="2:151" ht="26.25" customHeight="1" x14ac:dyDescent="0.2">
      <c r="B2183" s="15"/>
      <c r="C2183" s="15"/>
      <c r="F2183" s="15"/>
      <c r="G2183" s="15"/>
      <c r="H2183" s="15"/>
      <c r="EU2183" s="16"/>
    </row>
    <row r="2184" spans="2:151" ht="26.25" customHeight="1" x14ac:dyDescent="0.2">
      <c r="B2184" s="15"/>
      <c r="C2184" s="15"/>
      <c r="F2184" s="15"/>
      <c r="G2184" s="15"/>
      <c r="H2184" s="15"/>
      <c r="EU2184" s="16"/>
    </row>
    <row r="2185" spans="2:151" ht="26.25" customHeight="1" x14ac:dyDescent="0.2">
      <c r="B2185" s="15"/>
      <c r="C2185" s="15"/>
      <c r="F2185" s="15"/>
      <c r="G2185" s="15"/>
      <c r="H2185" s="15"/>
      <c r="EU2185" s="16"/>
    </row>
    <row r="2186" spans="2:151" ht="26.25" customHeight="1" x14ac:dyDescent="0.2">
      <c r="B2186" s="15"/>
      <c r="C2186" s="15"/>
      <c r="F2186" s="15"/>
      <c r="G2186" s="15"/>
      <c r="H2186" s="15"/>
      <c r="EU2186" s="16"/>
    </row>
    <row r="2187" spans="2:151" ht="26.25" customHeight="1" x14ac:dyDescent="0.2">
      <c r="B2187" s="15"/>
      <c r="C2187" s="15"/>
      <c r="F2187" s="15"/>
      <c r="G2187" s="15"/>
      <c r="H2187" s="15"/>
      <c r="EU2187" s="16"/>
    </row>
    <row r="2188" spans="2:151" ht="26.25" customHeight="1" x14ac:dyDescent="0.2">
      <c r="B2188" s="15"/>
      <c r="C2188" s="15"/>
      <c r="F2188" s="15"/>
      <c r="G2188" s="15"/>
      <c r="H2188" s="15"/>
      <c r="EU2188" s="16"/>
    </row>
    <row r="2189" spans="2:151" ht="26.25" customHeight="1" x14ac:dyDescent="0.2">
      <c r="B2189" s="15"/>
      <c r="C2189" s="15"/>
      <c r="F2189" s="15"/>
      <c r="G2189" s="15"/>
      <c r="H2189" s="15"/>
      <c r="EU2189" s="16"/>
    </row>
    <row r="2190" spans="2:151" ht="26.25" customHeight="1" x14ac:dyDescent="0.2">
      <c r="B2190" s="15"/>
      <c r="C2190" s="15"/>
      <c r="F2190" s="15"/>
      <c r="G2190" s="15"/>
      <c r="H2190" s="15"/>
      <c r="EU2190" s="16"/>
    </row>
    <row r="2191" spans="2:151" ht="26.25" customHeight="1" x14ac:dyDescent="0.2">
      <c r="B2191" s="15"/>
      <c r="C2191" s="15"/>
      <c r="F2191" s="15"/>
      <c r="G2191" s="15"/>
      <c r="H2191" s="15"/>
      <c r="EU2191" s="16"/>
    </row>
    <row r="2192" spans="2:151" ht="26.25" customHeight="1" x14ac:dyDescent="0.2">
      <c r="B2192" s="15"/>
      <c r="C2192" s="15"/>
      <c r="F2192" s="15"/>
      <c r="G2192" s="15"/>
      <c r="H2192" s="15"/>
      <c r="EU2192" s="16"/>
    </row>
    <row r="2193" spans="2:151" ht="26.25" customHeight="1" x14ac:dyDescent="0.2">
      <c r="B2193" s="15"/>
      <c r="C2193" s="15"/>
      <c r="F2193" s="15"/>
      <c r="G2193" s="15"/>
      <c r="H2193" s="15"/>
      <c r="EU2193" s="16"/>
    </row>
    <row r="2194" spans="2:151" ht="26.25" customHeight="1" x14ac:dyDescent="0.2">
      <c r="B2194" s="15"/>
      <c r="C2194" s="15"/>
      <c r="F2194" s="15"/>
      <c r="G2194" s="15"/>
      <c r="H2194" s="15"/>
      <c r="EU2194" s="16"/>
    </row>
    <row r="2195" spans="2:151" ht="26.25" customHeight="1" x14ac:dyDescent="0.2">
      <c r="B2195" s="15"/>
      <c r="C2195" s="15"/>
      <c r="F2195" s="15"/>
      <c r="G2195" s="15"/>
      <c r="H2195" s="15"/>
      <c r="EU2195" s="16"/>
    </row>
    <row r="2196" spans="2:151" ht="26.25" customHeight="1" x14ac:dyDescent="0.2">
      <c r="B2196" s="15"/>
      <c r="C2196" s="15"/>
      <c r="F2196" s="15"/>
      <c r="G2196" s="15"/>
      <c r="H2196" s="15"/>
      <c r="EU2196" s="16"/>
    </row>
    <row r="2197" spans="2:151" ht="26.25" customHeight="1" x14ac:dyDescent="0.2">
      <c r="B2197" s="15"/>
      <c r="C2197" s="15"/>
      <c r="F2197" s="15"/>
      <c r="G2197" s="15"/>
      <c r="H2197" s="15"/>
      <c r="EU2197" s="16"/>
    </row>
    <row r="2198" spans="2:151" ht="26.25" customHeight="1" x14ac:dyDescent="0.2">
      <c r="B2198" s="15"/>
      <c r="C2198" s="15"/>
      <c r="F2198" s="15"/>
      <c r="G2198" s="15"/>
      <c r="H2198" s="15"/>
      <c r="EU2198" s="16"/>
    </row>
    <row r="2199" spans="2:151" ht="26.25" customHeight="1" x14ac:dyDescent="0.2">
      <c r="B2199" s="15"/>
      <c r="C2199" s="15"/>
      <c r="F2199" s="15"/>
      <c r="G2199" s="15"/>
      <c r="H2199" s="15"/>
      <c r="EU2199" s="16"/>
    </row>
    <row r="2200" spans="2:151" ht="26.25" customHeight="1" x14ac:dyDescent="0.2">
      <c r="B2200" s="15"/>
      <c r="C2200" s="15"/>
      <c r="F2200" s="15"/>
      <c r="G2200" s="15"/>
      <c r="H2200" s="15"/>
      <c r="EU2200" s="16"/>
    </row>
    <row r="2201" spans="2:151" ht="26.25" customHeight="1" x14ac:dyDescent="0.2">
      <c r="B2201" s="15"/>
      <c r="C2201" s="15"/>
      <c r="F2201" s="15"/>
      <c r="G2201" s="15"/>
      <c r="H2201" s="15"/>
      <c r="EU2201" s="16"/>
    </row>
    <row r="2202" spans="2:151" ht="26.25" customHeight="1" x14ac:dyDescent="0.2">
      <c r="B2202" s="15"/>
      <c r="C2202" s="15"/>
      <c r="F2202" s="15"/>
      <c r="G2202" s="15"/>
      <c r="H2202" s="15"/>
      <c r="EU2202" s="16"/>
    </row>
    <row r="2203" spans="2:151" ht="26.25" customHeight="1" x14ac:dyDescent="0.2">
      <c r="B2203" s="15"/>
      <c r="C2203" s="15"/>
      <c r="F2203" s="15"/>
      <c r="G2203" s="15"/>
      <c r="H2203" s="15"/>
      <c r="EU2203" s="16"/>
    </row>
    <row r="2204" spans="2:151" ht="26.25" customHeight="1" x14ac:dyDescent="0.2">
      <c r="B2204" s="15"/>
      <c r="C2204" s="15"/>
      <c r="F2204" s="15"/>
      <c r="G2204" s="15"/>
      <c r="H2204" s="15"/>
      <c r="EU2204" s="16"/>
    </row>
    <row r="2205" spans="2:151" ht="26.25" customHeight="1" x14ac:dyDescent="0.2">
      <c r="B2205" s="15"/>
      <c r="C2205" s="15"/>
      <c r="F2205" s="15"/>
      <c r="G2205" s="15"/>
      <c r="H2205" s="15"/>
      <c r="EU2205" s="16"/>
    </row>
    <row r="2206" spans="2:151" ht="26.25" customHeight="1" x14ac:dyDescent="0.2">
      <c r="B2206" s="15"/>
      <c r="C2206" s="15"/>
      <c r="F2206" s="15"/>
      <c r="G2206" s="15"/>
      <c r="H2206" s="15"/>
      <c r="EU2206" s="16"/>
    </row>
    <row r="2207" spans="2:151" ht="26.25" customHeight="1" x14ac:dyDescent="0.2">
      <c r="B2207" s="15"/>
      <c r="C2207" s="15"/>
      <c r="F2207" s="15"/>
      <c r="G2207" s="15"/>
      <c r="H2207" s="15"/>
      <c r="EU2207" s="16"/>
    </row>
    <row r="2208" spans="2:151" ht="26.25" customHeight="1" x14ac:dyDescent="0.2">
      <c r="B2208" s="15"/>
      <c r="C2208" s="15"/>
      <c r="F2208" s="15"/>
      <c r="G2208" s="15"/>
      <c r="H2208" s="15"/>
      <c r="EU2208" s="16"/>
    </row>
    <row r="2209" spans="2:151" ht="26.25" customHeight="1" x14ac:dyDescent="0.2">
      <c r="B2209" s="15"/>
      <c r="C2209" s="15"/>
      <c r="F2209" s="15"/>
      <c r="G2209" s="15"/>
      <c r="H2209" s="15"/>
      <c r="EU2209" s="16"/>
    </row>
    <row r="2210" spans="2:151" ht="26.25" customHeight="1" x14ac:dyDescent="0.2">
      <c r="B2210" s="15"/>
      <c r="C2210" s="15"/>
      <c r="F2210" s="15"/>
      <c r="G2210" s="15"/>
      <c r="H2210" s="15"/>
      <c r="EU2210" s="16"/>
    </row>
    <row r="2211" spans="2:151" ht="26.25" customHeight="1" x14ac:dyDescent="0.2">
      <c r="B2211" s="15"/>
      <c r="C2211" s="15"/>
      <c r="F2211" s="15"/>
      <c r="G2211" s="15"/>
      <c r="H2211" s="15"/>
      <c r="EU2211" s="16"/>
    </row>
    <row r="2212" spans="2:151" ht="26.25" customHeight="1" x14ac:dyDescent="0.2">
      <c r="B2212" s="15"/>
      <c r="C2212" s="15"/>
      <c r="F2212" s="15"/>
      <c r="G2212" s="15"/>
      <c r="H2212" s="15"/>
      <c r="EU2212" s="16"/>
    </row>
    <row r="2213" spans="2:151" ht="26.25" customHeight="1" x14ac:dyDescent="0.2">
      <c r="B2213" s="15"/>
      <c r="C2213" s="15"/>
      <c r="F2213" s="15"/>
      <c r="G2213" s="15"/>
      <c r="H2213" s="15"/>
      <c r="EU2213" s="16"/>
    </row>
    <row r="2214" spans="2:151" ht="26.25" customHeight="1" x14ac:dyDescent="0.2">
      <c r="B2214" s="15"/>
      <c r="C2214" s="15"/>
      <c r="F2214" s="15"/>
      <c r="G2214" s="15"/>
      <c r="H2214" s="15"/>
      <c r="EU2214" s="16"/>
    </row>
    <row r="2215" spans="2:151" ht="26.25" customHeight="1" x14ac:dyDescent="0.2">
      <c r="B2215" s="15"/>
      <c r="C2215" s="15"/>
      <c r="F2215" s="15"/>
      <c r="G2215" s="15"/>
      <c r="H2215" s="15"/>
      <c r="EU2215" s="16"/>
    </row>
    <row r="2216" spans="2:151" ht="26.25" customHeight="1" x14ac:dyDescent="0.2">
      <c r="B2216" s="15"/>
      <c r="C2216" s="15"/>
      <c r="F2216" s="15"/>
      <c r="G2216" s="15"/>
      <c r="H2216" s="15"/>
      <c r="EU2216" s="16"/>
    </row>
    <row r="2217" spans="2:151" ht="26.25" customHeight="1" x14ac:dyDescent="0.2">
      <c r="B2217" s="15"/>
      <c r="C2217" s="15"/>
      <c r="F2217" s="15"/>
      <c r="G2217" s="15"/>
      <c r="H2217" s="15"/>
      <c r="EU2217" s="16"/>
    </row>
    <row r="2218" spans="2:151" ht="26.25" customHeight="1" x14ac:dyDescent="0.2">
      <c r="B2218" s="15"/>
      <c r="C2218" s="15"/>
      <c r="F2218" s="15"/>
      <c r="G2218" s="15"/>
      <c r="H2218" s="15"/>
      <c r="EU2218" s="16"/>
    </row>
    <row r="2219" spans="2:151" ht="26.25" customHeight="1" x14ac:dyDescent="0.2">
      <c r="B2219" s="15"/>
      <c r="C2219" s="15"/>
      <c r="F2219" s="15"/>
      <c r="G2219" s="15"/>
      <c r="H2219" s="15"/>
      <c r="EU2219" s="16"/>
    </row>
    <row r="2220" spans="2:151" ht="26.25" customHeight="1" x14ac:dyDescent="0.2">
      <c r="B2220" s="15"/>
      <c r="C2220" s="15"/>
      <c r="F2220" s="15"/>
      <c r="G2220" s="15"/>
      <c r="H2220" s="15"/>
      <c r="EU2220" s="16"/>
    </row>
    <row r="2221" spans="2:151" ht="26.25" customHeight="1" x14ac:dyDescent="0.2">
      <c r="B2221" s="15"/>
      <c r="C2221" s="15"/>
      <c r="F2221" s="15"/>
      <c r="G2221" s="15"/>
      <c r="H2221" s="15"/>
      <c r="EU2221" s="16"/>
    </row>
    <row r="2222" spans="2:151" ht="26.25" customHeight="1" x14ac:dyDescent="0.2">
      <c r="B2222" s="15"/>
      <c r="C2222" s="15"/>
      <c r="F2222" s="15"/>
      <c r="G2222" s="15"/>
      <c r="H2222" s="15"/>
      <c r="EU2222" s="16"/>
    </row>
    <row r="2223" spans="2:151" ht="26.25" customHeight="1" x14ac:dyDescent="0.2">
      <c r="B2223" s="15"/>
      <c r="C2223" s="15"/>
      <c r="F2223" s="15"/>
      <c r="G2223" s="15"/>
      <c r="H2223" s="15"/>
      <c r="EU2223" s="16"/>
    </row>
    <row r="2224" spans="2:151" ht="26.25" customHeight="1" x14ac:dyDescent="0.2">
      <c r="B2224" s="15"/>
      <c r="C2224" s="15"/>
      <c r="F2224" s="15"/>
      <c r="G2224" s="15"/>
      <c r="H2224" s="15"/>
      <c r="EU2224" s="16"/>
    </row>
    <row r="2225" spans="2:151" ht="26.25" customHeight="1" x14ac:dyDescent="0.2">
      <c r="B2225" s="15"/>
      <c r="C2225" s="15"/>
      <c r="F2225" s="15"/>
      <c r="G2225" s="15"/>
      <c r="H2225" s="15"/>
      <c r="EU2225" s="16"/>
    </row>
    <row r="2226" spans="2:151" ht="26.25" customHeight="1" x14ac:dyDescent="0.2">
      <c r="B2226" s="15"/>
      <c r="C2226" s="15"/>
      <c r="F2226" s="15"/>
      <c r="G2226" s="15"/>
      <c r="H2226" s="15"/>
      <c r="EU2226" s="16"/>
    </row>
    <row r="2227" spans="2:151" ht="26.25" customHeight="1" x14ac:dyDescent="0.2">
      <c r="B2227" s="15"/>
      <c r="C2227" s="15"/>
      <c r="F2227" s="15"/>
      <c r="G2227" s="15"/>
      <c r="H2227" s="15"/>
      <c r="EU2227" s="16"/>
    </row>
    <row r="2228" spans="2:151" ht="26.25" customHeight="1" x14ac:dyDescent="0.2">
      <c r="B2228" s="15"/>
      <c r="C2228" s="15"/>
      <c r="F2228" s="15"/>
      <c r="G2228" s="15"/>
      <c r="H2228" s="15"/>
      <c r="EU2228" s="16"/>
    </row>
    <row r="2229" spans="2:151" ht="26.25" customHeight="1" x14ac:dyDescent="0.2">
      <c r="B2229" s="15"/>
      <c r="C2229" s="15"/>
      <c r="F2229" s="15"/>
      <c r="G2229" s="15"/>
      <c r="H2229" s="15"/>
      <c r="EU2229" s="16"/>
    </row>
    <row r="2230" spans="2:151" ht="26.25" customHeight="1" x14ac:dyDescent="0.2">
      <c r="B2230" s="15"/>
      <c r="C2230" s="15"/>
      <c r="F2230" s="15"/>
      <c r="G2230" s="15"/>
      <c r="H2230" s="15"/>
      <c r="EU2230" s="16"/>
    </row>
    <row r="2231" spans="2:151" ht="26.25" customHeight="1" x14ac:dyDescent="0.2">
      <c r="B2231" s="15"/>
      <c r="C2231" s="15"/>
      <c r="F2231" s="15"/>
      <c r="G2231" s="15"/>
      <c r="H2231" s="15"/>
      <c r="EU2231" s="16"/>
    </row>
    <row r="2232" spans="2:151" ht="26.25" customHeight="1" x14ac:dyDescent="0.2">
      <c r="B2232" s="15"/>
      <c r="C2232" s="15"/>
      <c r="F2232" s="15"/>
      <c r="G2232" s="15"/>
      <c r="H2232" s="15"/>
      <c r="EU2232" s="16"/>
    </row>
    <row r="2233" spans="2:151" ht="26.25" customHeight="1" x14ac:dyDescent="0.2">
      <c r="B2233" s="15"/>
      <c r="C2233" s="15"/>
      <c r="F2233" s="15"/>
      <c r="G2233" s="15"/>
      <c r="H2233" s="15"/>
      <c r="EU2233" s="16"/>
    </row>
    <row r="2234" spans="2:151" ht="26.25" customHeight="1" x14ac:dyDescent="0.2">
      <c r="B2234" s="15"/>
      <c r="C2234" s="15"/>
      <c r="F2234" s="15"/>
      <c r="G2234" s="15"/>
      <c r="H2234" s="15"/>
      <c r="EU2234" s="16"/>
    </row>
    <row r="2235" spans="2:151" ht="26.25" customHeight="1" x14ac:dyDescent="0.2">
      <c r="B2235" s="15"/>
      <c r="C2235" s="15"/>
      <c r="F2235" s="15"/>
      <c r="G2235" s="15"/>
      <c r="H2235" s="15"/>
      <c r="EU2235" s="16"/>
    </row>
    <row r="2236" spans="2:151" ht="26.25" customHeight="1" x14ac:dyDescent="0.2">
      <c r="B2236" s="15"/>
      <c r="C2236" s="15"/>
      <c r="F2236" s="15"/>
      <c r="G2236" s="15"/>
      <c r="H2236" s="15"/>
      <c r="EU2236" s="16"/>
    </row>
    <row r="2237" spans="2:151" ht="26.25" customHeight="1" x14ac:dyDescent="0.2">
      <c r="B2237" s="15"/>
      <c r="C2237" s="15"/>
      <c r="F2237" s="15"/>
      <c r="G2237" s="15"/>
      <c r="H2237" s="15"/>
      <c r="EU2237" s="16"/>
    </row>
    <row r="2238" spans="2:151" ht="26.25" customHeight="1" x14ac:dyDescent="0.2">
      <c r="B2238" s="15"/>
      <c r="C2238" s="15"/>
      <c r="F2238" s="15"/>
      <c r="G2238" s="15"/>
      <c r="H2238" s="15"/>
      <c r="EU2238" s="16"/>
    </row>
    <row r="2239" spans="2:151" ht="26.25" customHeight="1" x14ac:dyDescent="0.2">
      <c r="B2239" s="15"/>
      <c r="C2239" s="15"/>
      <c r="F2239" s="15"/>
      <c r="G2239" s="15"/>
      <c r="H2239" s="15"/>
      <c r="EU2239" s="16"/>
    </row>
    <row r="2240" spans="2:151" ht="26.25" customHeight="1" x14ac:dyDescent="0.2">
      <c r="B2240" s="15"/>
      <c r="C2240" s="15"/>
      <c r="F2240" s="15"/>
      <c r="G2240" s="15"/>
      <c r="H2240" s="15"/>
      <c r="EU2240" s="16"/>
    </row>
    <row r="2241" spans="2:151" ht="26.25" customHeight="1" x14ac:dyDescent="0.2">
      <c r="B2241" s="15"/>
      <c r="C2241" s="15"/>
      <c r="F2241" s="15"/>
      <c r="G2241" s="15"/>
      <c r="H2241" s="15"/>
      <c r="EU2241" s="16"/>
    </row>
    <row r="2242" spans="2:151" ht="26.25" customHeight="1" x14ac:dyDescent="0.2">
      <c r="B2242" s="15"/>
      <c r="C2242" s="15"/>
      <c r="F2242" s="15"/>
      <c r="G2242" s="15"/>
      <c r="H2242" s="15"/>
      <c r="EU2242" s="16"/>
    </row>
    <row r="2243" spans="2:151" ht="26.25" customHeight="1" x14ac:dyDescent="0.2">
      <c r="B2243" s="15"/>
      <c r="C2243" s="15"/>
      <c r="F2243" s="15"/>
      <c r="G2243" s="15"/>
      <c r="H2243" s="15"/>
      <c r="EU2243" s="16"/>
    </row>
    <row r="2244" spans="2:151" ht="26.25" customHeight="1" x14ac:dyDescent="0.2">
      <c r="B2244" s="15"/>
      <c r="C2244" s="15"/>
      <c r="F2244" s="15"/>
      <c r="G2244" s="15"/>
      <c r="H2244" s="15"/>
      <c r="EU2244" s="16"/>
    </row>
    <row r="2245" spans="2:151" ht="26.25" customHeight="1" x14ac:dyDescent="0.2">
      <c r="B2245" s="15"/>
      <c r="C2245" s="15"/>
      <c r="F2245" s="15"/>
      <c r="G2245" s="15"/>
      <c r="H2245" s="15"/>
      <c r="EU2245" s="16"/>
    </row>
    <row r="2246" spans="2:151" ht="26.25" customHeight="1" x14ac:dyDescent="0.2">
      <c r="B2246" s="15"/>
      <c r="C2246" s="15"/>
      <c r="F2246" s="15"/>
      <c r="G2246" s="15"/>
      <c r="H2246" s="15"/>
      <c r="EU2246" s="16"/>
    </row>
    <row r="2247" spans="2:151" ht="26.25" customHeight="1" x14ac:dyDescent="0.2">
      <c r="B2247" s="15"/>
      <c r="C2247" s="15"/>
      <c r="F2247" s="15"/>
      <c r="G2247" s="15"/>
      <c r="H2247" s="15"/>
      <c r="EU2247" s="16"/>
    </row>
    <row r="2248" spans="2:151" ht="26.25" customHeight="1" x14ac:dyDescent="0.2">
      <c r="B2248" s="15"/>
      <c r="C2248" s="15"/>
      <c r="F2248" s="15"/>
      <c r="G2248" s="15"/>
      <c r="H2248" s="15"/>
      <c r="EU2248" s="16"/>
    </row>
    <row r="2249" spans="2:151" ht="26.25" customHeight="1" x14ac:dyDescent="0.2">
      <c r="B2249" s="15"/>
      <c r="C2249" s="15"/>
      <c r="F2249" s="15"/>
      <c r="G2249" s="15"/>
      <c r="H2249" s="15"/>
      <c r="EU2249" s="16"/>
    </row>
    <row r="2250" spans="2:151" ht="26.25" customHeight="1" x14ac:dyDescent="0.2">
      <c r="B2250" s="15"/>
      <c r="C2250" s="15"/>
      <c r="F2250" s="15"/>
      <c r="G2250" s="15"/>
      <c r="H2250" s="15"/>
      <c r="EU2250" s="16"/>
    </row>
    <row r="2251" spans="2:151" ht="26.25" customHeight="1" x14ac:dyDescent="0.2">
      <c r="B2251" s="15"/>
      <c r="C2251" s="15"/>
      <c r="F2251" s="15"/>
      <c r="G2251" s="15"/>
      <c r="H2251" s="15"/>
      <c r="EU2251" s="16"/>
    </row>
    <row r="2252" spans="2:151" ht="26.25" customHeight="1" x14ac:dyDescent="0.2">
      <c r="B2252" s="15"/>
      <c r="C2252" s="15"/>
      <c r="F2252" s="15"/>
      <c r="G2252" s="15"/>
      <c r="H2252" s="15"/>
      <c r="EU2252" s="16"/>
    </row>
    <row r="2253" spans="2:151" ht="26.25" customHeight="1" x14ac:dyDescent="0.2">
      <c r="B2253" s="15"/>
      <c r="C2253" s="15"/>
      <c r="F2253" s="15"/>
      <c r="G2253" s="15"/>
      <c r="H2253" s="15"/>
      <c r="EU2253" s="16"/>
    </row>
    <row r="2254" spans="2:151" ht="26.25" customHeight="1" x14ac:dyDescent="0.2">
      <c r="B2254" s="15"/>
      <c r="C2254" s="15"/>
      <c r="F2254" s="15"/>
      <c r="G2254" s="15"/>
      <c r="H2254" s="15"/>
      <c r="EU2254" s="16"/>
    </row>
    <row r="2255" spans="2:151" ht="26.25" customHeight="1" x14ac:dyDescent="0.2">
      <c r="B2255" s="15"/>
      <c r="C2255" s="15"/>
      <c r="F2255" s="15"/>
      <c r="G2255" s="15"/>
      <c r="H2255" s="15"/>
      <c r="EU2255" s="16"/>
    </row>
    <row r="2256" spans="2:151" ht="26.25" customHeight="1" x14ac:dyDescent="0.2">
      <c r="B2256" s="15"/>
      <c r="C2256" s="15"/>
      <c r="F2256" s="15"/>
      <c r="G2256" s="15"/>
      <c r="H2256" s="15"/>
      <c r="EU2256" s="16"/>
    </row>
    <row r="2257" spans="2:151" ht="26.25" customHeight="1" x14ac:dyDescent="0.2">
      <c r="B2257" s="15"/>
      <c r="C2257" s="15"/>
      <c r="F2257" s="15"/>
      <c r="G2257" s="15"/>
      <c r="H2257" s="15"/>
      <c r="EU2257" s="16"/>
    </row>
    <row r="2258" spans="2:151" ht="26.25" customHeight="1" x14ac:dyDescent="0.2">
      <c r="B2258" s="15"/>
      <c r="C2258" s="15"/>
      <c r="F2258" s="15"/>
      <c r="G2258" s="15"/>
      <c r="H2258" s="15"/>
      <c r="EU2258" s="16"/>
    </row>
    <row r="2259" spans="2:151" ht="26.25" customHeight="1" x14ac:dyDescent="0.2">
      <c r="B2259" s="15"/>
      <c r="C2259" s="15"/>
      <c r="F2259" s="15"/>
      <c r="G2259" s="15"/>
      <c r="H2259" s="15"/>
      <c r="EU2259" s="16"/>
    </row>
    <row r="2260" spans="2:151" ht="26.25" customHeight="1" x14ac:dyDescent="0.2">
      <c r="B2260" s="15"/>
      <c r="C2260" s="15"/>
      <c r="F2260" s="15"/>
      <c r="G2260" s="15"/>
      <c r="H2260" s="15"/>
      <c r="EU2260" s="16"/>
    </row>
    <row r="2261" spans="2:151" ht="26.25" customHeight="1" x14ac:dyDescent="0.2">
      <c r="B2261" s="15"/>
      <c r="C2261" s="15"/>
      <c r="F2261" s="15"/>
      <c r="G2261" s="15"/>
      <c r="H2261" s="15"/>
      <c r="EU2261" s="16"/>
    </row>
    <row r="2262" spans="2:151" ht="26.25" customHeight="1" x14ac:dyDescent="0.2">
      <c r="B2262" s="15"/>
      <c r="C2262" s="15"/>
      <c r="F2262" s="15"/>
      <c r="G2262" s="15"/>
      <c r="H2262" s="15"/>
      <c r="EU2262" s="16"/>
    </row>
    <row r="2263" spans="2:151" ht="26.25" customHeight="1" x14ac:dyDescent="0.2">
      <c r="B2263" s="15"/>
      <c r="C2263" s="15"/>
      <c r="F2263" s="15"/>
      <c r="G2263" s="15"/>
      <c r="H2263" s="15"/>
      <c r="EU2263" s="16"/>
    </row>
    <row r="2264" spans="2:151" ht="26.25" customHeight="1" x14ac:dyDescent="0.2">
      <c r="B2264" s="15"/>
      <c r="C2264" s="15"/>
      <c r="F2264" s="15"/>
      <c r="G2264" s="15"/>
      <c r="H2264" s="15"/>
      <c r="EU2264" s="16"/>
    </row>
    <row r="2265" spans="2:151" ht="26.25" customHeight="1" x14ac:dyDescent="0.2">
      <c r="B2265" s="15"/>
      <c r="C2265" s="15"/>
      <c r="F2265" s="15"/>
      <c r="G2265" s="15"/>
      <c r="H2265" s="15"/>
      <c r="EU2265" s="16"/>
    </row>
    <row r="2266" spans="2:151" ht="26.25" customHeight="1" x14ac:dyDescent="0.2">
      <c r="B2266" s="15"/>
      <c r="C2266" s="15"/>
      <c r="F2266" s="15"/>
      <c r="G2266" s="15"/>
      <c r="H2266" s="15"/>
      <c r="EU2266" s="16"/>
    </row>
    <row r="2267" spans="2:151" ht="26.25" customHeight="1" x14ac:dyDescent="0.2">
      <c r="B2267" s="15"/>
      <c r="C2267" s="15"/>
      <c r="F2267" s="15"/>
      <c r="G2267" s="15"/>
      <c r="H2267" s="15"/>
      <c r="EU2267" s="16"/>
    </row>
    <row r="2268" spans="2:151" ht="26.25" customHeight="1" x14ac:dyDescent="0.2">
      <c r="B2268" s="15"/>
      <c r="C2268" s="15"/>
      <c r="F2268" s="15"/>
      <c r="G2268" s="15"/>
      <c r="H2268" s="15"/>
      <c r="EU2268" s="16"/>
    </row>
    <row r="2269" spans="2:151" ht="26.25" customHeight="1" x14ac:dyDescent="0.2">
      <c r="B2269" s="15"/>
      <c r="C2269" s="15"/>
      <c r="F2269" s="15"/>
      <c r="G2269" s="15"/>
      <c r="H2269" s="15"/>
      <c r="EU2269" s="16"/>
    </row>
    <row r="2270" spans="2:151" ht="26.25" customHeight="1" x14ac:dyDescent="0.2">
      <c r="B2270" s="15"/>
      <c r="C2270" s="15"/>
      <c r="F2270" s="15"/>
      <c r="G2270" s="15"/>
      <c r="H2270" s="15"/>
      <c r="EU2270" s="16"/>
    </row>
    <row r="2271" spans="2:151" ht="26.25" customHeight="1" x14ac:dyDescent="0.2">
      <c r="B2271" s="15"/>
      <c r="C2271" s="15"/>
      <c r="F2271" s="15"/>
      <c r="G2271" s="15"/>
      <c r="H2271" s="15"/>
      <c r="EU2271" s="16"/>
    </row>
    <row r="2272" spans="2:151" ht="26.25" customHeight="1" x14ac:dyDescent="0.2">
      <c r="B2272" s="15"/>
      <c r="C2272" s="15"/>
      <c r="F2272" s="15"/>
      <c r="G2272" s="15"/>
      <c r="H2272" s="15"/>
      <c r="EU2272" s="16"/>
    </row>
    <row r="2273" spans="2:151" ht="26.25" customHeight="1" x14ac:dyDescent="0.2">
      <c r="B2273" s="15"/>
      <c r="C2273" s="15"/>
      <c r="F2273" s="15"/>
      <c r="G2273" s="15"/>
      <c r="H2273" s="15"/>
      <c r="EU2273" s="16"/>
    </row>
    <row r="2274" spans="2:151" ht="26.25" customHeight="1" x14ac:dyDescent="0.2">
      <c r="B2274" s="15"/>
      <c r="C2274" s="15"/>
      <c r="F2274" s="15"/>
      <c r="G2274" s="15"/>
      <c r="H2274" s="15"/>
      <c r="EU2274" s="16"/>
    </row>
    <row r="2275" spans="2:151" ht="26.25" customHeight="1" x14ac:dyDescent="0.2">
      <c r="B2275" s="15"/>
      <c r="C2275" s="15"/>
      <c r="F2275" s="15"/>
      <c r="G2275" s="15"/>
      <c r="H2275" s="15"/>
      <c r="EU2275" s="16"/>
    </row>
    <row r="2276" spans="2:151" ht="26.25" customHeight="1" x14ac:dyDescent="0.2">
      <c r="B2276" s="15"/>
      <c r="C2276" s="15"/>
      <c r="F2276" s="15"/>
      <c r="G2276" s="15"/>
      <c r="H2276" s="15"/>
      <c r="EU2276" s="16"/>
    </row>
    <row r="2277" spans="2:151" ht="26.25" customHeight="1" x14ac:dyDescent="0.2">
      <c r="B2277" s="15"/>
      <c r="C2277" s="15"/>
      <c r="F2277" s="15"/>
      <c r="G2277" s="15"/>
      <c r="H2277" s="15"/>
      <c r="EU2277" s="16"/>
    </row>
    <row r="2278" spans="2:151" ht="26.25" customHeight="1" x14ac:dyDescent="0.2">
      <c r="B2278" s="15"/>
      <c r="C2278" s="15"/>
      <c r="F2278" s="15"/>
      <c r="G2278" s="15"/>
      <c r="H2278" s="15"/>
      <c r="EU2278" s="16"/>
    </row>
    <row r="2279" spans="2:151" ht="26.25" customHeight="1" x14ac:dyDescent="0.2">
      <c r="B2279" s="15"/>
      <c r="C2279" s="15"/>
      <c r="F2279" s="15"/>
      <c r="G2279" s="15"/>
      <c r="H2279" s="15"/>
      <c r="EU2279" s="16"/>
    </row>
    <row r="2280" spans="2:151" ht="26.25" customHeight="1" x14ac:dyDescent="0.2">
      <c r="B2280" s="15"/>
      <c r="C2280" s="15"/>
      <c r="F2280" s="15"/>
      <c r="G2280" s="15"/>
      <c r="H2280" s="15"/>
      <c r="EU2280" s="16"/>
    </row>
    <row r="2281" spans="2:151" ht="26.25" customHeight="1" x14ac:dyDescent="0.2">
      <c r="B2281" s="15"/>
      <c r="C2281" s="15"/>
      <c r="F2281" s="15"/>
      <c r="G2281" s="15"/>
      <c r="H2281" s="15"/>
      <c r="EU2281" s="16"/>
    </row>
    <row r="2282" spans="2:151" ht="26.25" customHeight="1" x14ac:dyDescent="0.2">
      <c r="B2282" s="15"/>
      <c r="C2282" s="15"/>
      <c r="F2282" s="15"/>
      <c r="G2282" s="15"/>
      <c r="H2282" s="15"/>
      <c r="EU2282" s="16"/>
    </row>
    <row r="2283" spans="2:151" ht="26.25" customHeight="1" x14ac:dyDescent="0.2">
      <c r="B2283" s="15"/>
      <c r="C2283" s="15"/>
      <c r="F2283" s="15"/>
      <c r="G2283" s="15"/>
      <c r="H2283" s="15"/>
      <c r="EU2283" s="16"/>
    </row>
    <row r="2284" spans="2:151" ht="26.25" customHeight="1" x14ac:dyDescent="0.2">
      <c r="B2284" s="15"/>
      <c r="C2284" s="15"/>
      <c r="F2284" s="15"/>
      <c r="G2284" s="15"/>
      <c r="H2284" s="15"/>
      <c r="EU2284" s="16"/>
    </row>
    <row r="2285" spans="2:151" ht="26.25" customHeight="1" x14ac:dyDescent="0.2">
      <c r="B2285" s="15"/>
      <c r="C2285" s="15"/>
      <c r="F2285" s="15"/>
      <c r="G2285" s="15"/>
      <c r="H2285" s="15"/>
      <c r="EU2285" s="16"/>
    </row>
    <row r="2286" spans="2:151" ht="26.25" customHeight="1" x14ac:dyDescent="0.2">
      <c r="B2286" s="15"/>
      <c r="C2286" s="15"/>
      <c r="F2286" s="15"/>
      <c r="G2286" s="15"/>
      <c r="H2286" s="15"/>
      <c r="EU2286" s="16"/>
    </row>
    <row r="2287" spans="2:151" ht="26.25" customHeight="1" x14ac:dyDescent="0.2">
      <c r="B2287" s="15"/>
      <c r="C2287" s="15"/>
      <c r="F2287" s="15"/>
      <c r="G2287" s="15"/>
      <c r="H2287" s="15"/>
      <c r="EU2287" s="16"/>
    </row>
    <row r="2288" spans="2:151" ht="26.25" customHeight="1" x14ac:dyDescent="0.2">
      <c r="B2288" s="15"/>
      <c r="C2288" s="15"/>
      <c r="F2288" s="15"/>
      <c r="G2288" s="15"/>
      <c r="H2288" s="15"/>
      <c r="EU2288" s="16"/>
    </row>
    <row r="2289" spans="2:151" ht="26.25" customHeight="1" x14ac:dyDescent="0.2">
      <c r="B2289" s="15"/>
      <c r="C2289" s="15"/>
      <c r="F2289" s="15"/>
      <c r="G2289" s="15"/>
      <c r="H2289" s="15"/>
      <c r="EU2289" s="16"/>
    </row>
    <row r="2290" spans="2:151" ht="26.25" customHeight="1" x14ac:dyDescent="0.2">
      <c r="B2290" s="15"/>
      <c r="C2290" s="15"/>
      <c r="F2290" s="15"/>
      <c r="G2290" s="15"/>
      <c r="H2290" s="15"/>
      <c r="EU2290" s="16"/>
    </row>
    <row r="2291" spans="2:151" ht="26.25" customHeight="1" x14ac:dyDescent="0.2">
      <c r="B2291" s="15"/>
      <c r="C2291" s="15"/>
      <c r="F2291" s="15"/>
      <c r="G2291" s="15"/>
      <c r="H2291" s="15"/>
      <c r="EU2291" s="16"/>
    </row>
    <row r="2292" spans="2:151" ht="26.25" customHeight="1" x14ac:dyDescent="0.2">
      <c r="B2292" s="15"/>
      <c r="C2292" s="15"/>
      <c r="F2292" s="15"/>
      <c r="G2292" s="15"/>
      <c r="H2292" s="15"/>
      <c r="EU2292" s="16"/>
    </row>
    <row r="2293" spans="2:151" ht="26.25" customHeight="1" x14ac:dyDescent="0.2">
      <c r="B2293" s="15"/>
      <c r="C2293" s="15"/>
      <c r="F2293" s="15"/>
      <c r="G2293" s="15"/>
      <c r="H2293" s="15"/>
      <c r="EU2293" s="16"/>
    </row>
    <row r="2294" spans="2:151" ht="26.25" customHeight="1" x14ac:dyDescent="0.2">
      <c r="B2294" s="15"/>
      <c r="C2294" s="15"/>
      <c r="F2294" s="15"/>
      <c r="G2294" s="15"/>
      <c r="H2294" s="15"/>
      <c r="EU2294" s="16"/>
    </row>
    <row r="2295" spans="2:151" ht="26.25" customHeight="1" x14ac:dyDescent="0.2">
      <c r="B2295" s="15"/>
      <c r="C2295" s="15"/>
      <c r="F2295" s="15"/>
      <c r="G2295" s="15"/>
      <c r="H2295" s="15"/>
      <c r="EU2295" s="16"/>
    </row>
    <row r="2296" spans="2:151" ht="26.25" customHeight="1" x14ac:dyDescent="0.2">
      <c r="B2296" s="15"/>
      <c r="C2296" s="15"/>
      <c r="F2296" s="15"/>
      <c r="G2296" s="15"/>
      <c r="H2296" s="15"/>
      <c r="EU2296" s="16"/>
    </row>
    <row r="2297" spans="2:151" ht="26.25" customHeight="1" x14ac:dyDescent="0.2">
      <c r="B2297" s="15"/>
      <c r="C2297" s="15"/>
      <c r="F2297" s="15"/>
      <c r="G2297" s="15"/>
      <c r="H2297" s="15"/>
      <c r="EU2297" s="16"/>
    </row>
    <row r="2298" spans="2:151" ht="26.25" customHeight="1" x14ac:dyDescent="0.2">
      <c r="B2298" s="15"/>
      <c r="C2298" s="15"/>
      <c r="F2298" s="15"/>
      <c r="G2298" s="15"/>
      <c r="H2298" s="15"/>
      <c r="EU2298" s="16"/>
    </row>
    <row r="2299" spans="2:151" ht="26.25" customHeight="1" x14ac:dyDescent="0.2">
      <c r="B2299" s="15"/>
      <c r="C2299" s="15"/>
      <c r="F2299" s="15"/>
      <c r="G2299" s="15"/>
      <c r="H2299" s="15"/>
      <c r="EU2299" s="16"/>
    </row>
    <row r="2300" spans="2:151" ht="26.25" customHeight="1" x14ac:dyDescent="0.2">
      <c r="B2300" s="15"/>
      <c r="C2300" s="15"/>
      <c r="F2300" s="15"/>
      <c r="G2300" s="15"/>
      <c r="H2300" s="15"/>
      <c r="EU2300" s="16"/>
    </row>
    <row r="2301" spans="2:151" ht="26.25" customHeight="1" x14ac:dyDescent="0.2">
      <c r="B2301" s="15"/>
      <c r="C2301" s="15"/>
      <c r="F2301" s="15"/>
      <c r="G2301" s="15"/>
      <c r="H2301" s="15"/>
      <c r="EU2301" s="16"/>
    </row>
    <row r="2302" spans="2:151" ht="26.25" customHeight="1" x14ac:dyDescent="0.2">
      <c r="B2302" s="15"/>
      <c r="C2302" s="15"/>
      <c r="F2302" s="15"/>
      <c r="G2302" s="15"/>
      <c r="H2302" s="15"/>
      <c r="EU2302" s="16"/>
    </row>
    <row r="2303" spans="2:151" ht="26.25" customHeight="1" x14ac:dyDescent="0.2">
      <c r="B2303" s="15"/>
      <c r="C2303" s="15"/>
      <c r="F2303" s="15"/>
      <c r="G2303" s="15"/>
      <c r="H2303" s="15"/>
      <c r="EU2303" s="16"/>
    </row>
    <row r="2304" spans="2:151" ht="26.25" customHeight="1" x14ac:dyDescent="0.2">
      <c r="B2304" s="15"/>
      <c r="C2304" s="15"/>
      <c r="F2304" s="15"/>
      <c r="G2304" s="15"/>
      <c r="H2304" s="15"/>
      <c r="EU2304" s="16"/>
    </row>
    <row r="2305" spans="2:151" ht="26.25" customHeight="1" x14ac:dyDescent="0.2">
      <c r="B2305" s="15"/>
      <c r="C2305" s="15"/>
      <c r="F2305" s="15"/>
      <c r="G2305" s="15"/>
      <c r="H2305" s="15"/>
      <c r="EU2305" s="16"/>
    </row>
    <row r="2306" spans="2:151" ht="26.25" customHeight="1" x14ac:dyDescent="0.2">
      <c r="B2306" s="15"/>
      <c r="C2306" s="15"/>
      <c r="F2306" s="15"/>
      <c r="G2306" s="15"/>
      <c r="H2306" s="15"/>
      <c r="EU2306" s="16"/>
    </row>
    <row r="2307" spans="2:151" ht="26.25" customHeight="1" x14ac:dyDescent="0.2">
      <c r="B2307" s="15"/>
      <c r="C2307" s="15"/>
      <c r="F2307" s="15"/>
      <c r="G2307" s="15"/>
      <c r="H2307" s="15"/>
      <c r="EU2307" s="16"/>
    </row>
    <row r="2308" spans="2:151" ht="26.25" customHeight="1" x14ac:dyDescent="0.2">
      <c r="B2308" s="15"/>
      <c r="C2308" s="15"/>
      <c r="F2308" s="15"/>
      <c r="G2308" s="15"/>
      <c r="H2308" s="15"/>
      <c r="EU2308" s="16"/>
    </row>
    <row r="2309" spans="2:151" ht="26.25" customHeight="1" x14ac:dyDescent="0.2">
      <c r="B2309" s="15"/>
      <c r="C2309" s="15"/>
      <c r="F2309" s="15"/>
      <c r="G2309" s="15"/>
      <c r="H2309" s="15"/>
      <c r="EU2309" s="16"/>
    </row>
    <row r="2310" spans="2:151" ht="26.25" customHeight="1" x14ac:dyDescent="0.2">
      <c r="B2310" s="15"/>
      <c r="C2310" s="15"/>
      <c r="F2310" s="15"/>
      <c r="G2310" s="15"/>
      <c r="H2310" s="15"/>
      <c r="EU2310" s="16"/>
    </row>
    <row r="2311" spans="2:151" ht="26.25" customHeight="1" x14ac:dyDescent="0.2">
      <c r="B2311" s="15"/>
      <c r="C2311" s="15"/>
      <c r="F2311" s="15"/>
      <c r="G2311" s="15"/>
      <c r="H2311" s="15"/>
      <c r="EU2311" s="16"/>
    </row>
    <row r="2312" spans="2:151" ht="26.25" customHeight="1" x14ac:dyDescent="0.2">
      <c r="B2312" s="15"/>
      <c r="C2312" s="15"/>
      <c r="F2312" s="15"/>
      <c r="G2312" s="15"/>
      <c r="H2312" s="15"/>
      <c r="EU2312" s="16"/>
    </row>
    <row r="2313" spans="2:151" ht="26.25" customHeight="1" x14ac:dyDescent="0.2">
      <c r="B2313" s="15"/>
      <c r="C2313" s="15"/>
      <c r="F2313" s="15"/>
      <c r="G2313" s="15"/>
      <c r="H2313" s="15"/>
      <c r="EU2313" s="16"/>
    </row>
    <row r="2314" spans="2:151" ht="26.25" customHeight="1" x14ac:dyDescent="0.2">
      <c r="B2314" s="15"/>
      <c r="C2314" s="15"/>
      <c r="F2314" s="15"/>
      <c r="G2314" s="15"/>
      <c r="H2314" s="15"/>
      <c r="EU2314" s="16"/>
    </row>
    <row r="2315" spans="2:151" ht="26.25" customHeight="1" x14ac:dyDescent="0.2">
      <c r="B2315" s="15"/>
      <c r="C2315" s="15"/>
      <c r="F2315" s="15"/>
      <c r="G2315" s="15"/>
      <c r="H2315" s="15"/>
      <c r="EU2315" s="16"/>
    </row>
    <row r="2316" spans="2:151" ht="26.25" customHeight="1" x14ac:dyDescent="0.2">
      <c r="B2316" s="15"/>
      <c r="C2316" s="15"/>
      <c r="F2316" s="15"/>
      <c r="G2316" s="15"/>
      <c r="H2316" s="15"/>
      <c r="EU2316" s="16"/>
    </row>
    <row r="2317" spans="2:151" ht="26.25" customHeight="1" x14ac:dyDescent="0.2">
      <c r="B2317" s="15"/>
      <c r="C2317" s="15"/>
      <c r="F2317" s="15"/>
      <c r="G2317" s="15"/>
      <c r="H2317" s="15"/>
      <c r="EU2317" s="16"/>
    </row>
    <row r="2318" spans="2:151" ht="26.25" customHeight="1" x14ac:dyDescent="0.2">
      <c r="B2318" s="15"/>
      <c r="C2318" s="15"/>
      <c r="F2318" s="15"/>
      <c r="G2318" s="15"/>
      <c r="H2318" s="15"/>
      <c r="EU2318" s="16"/>
    </row>
    <row r="2319" spans="2:151" ht="26.25" customHeight="1" x14ac:dyDescent="0.2">
      <c r="B2319" s="15"/>
      <c r="C2319" s="15"/>
      <c r="F2319" s="15"/>
      <c r="G2319" s="15"/>
      <c r="H2319" s="15"/>
      <c r="EU2319" s="16"/>
    </row>
    <row r="2320" spans="2:151" ht="26.25" customHeight="1" x14ac:dyDescent="0.2">
      <c r="B2320" s="15"/>
      <c r="C2320" s="15"/>
      <c r="F2320" s="15"/>
      <c r="G2320" s="15"/>
      <c r="H2320" s="15"/>
      <c r="EU2320" s="16"/>
    </row>
    <row r="2321" spans="2:151" ht="26.25" customHeight="1" x14ac:dyDescent="0.2">
      <c r="B2321" s="15"/>
      <c r="C2321" s="15"/>
      <c r="F2321" s="15"/>
      <c r="G2321" s="15"/>
      <c r="H2321" s="15"/>
      <c r="EU2321" s="16"/>
    </row>
    <row r="2322" spans="2:151" ht="26.25" customHeight="1" x14ac:dyDescent="0.2">
      <c r="B2322" s="15"/>
      <c r="C2322" s="15"/>
      <c r="F2322" s="15"/>
      <c r="G2322" s="15"/>
      <c r="H2322" s="15"/>
      <c r="EU2322" s="16"/>
    </row>
    <row r="2323" spans="2:151" ht="26.25" customHeight="1" x14ac:dyDescent="0.2">
      <c r="B2323" s="15"/>
      <c r="C2323" s="15"/>
      <c r="F2323" s="15"/>
      <c r="G2323" s="15"/>
      <c r="H2323" s="15"/>
      <c r="EU2323" s="16"/>
    </row>
    <row r="2324" spans="2:151" ht="26.25" customHeight="1" x14ac:dyDescent="0.2">
      <c r="B2324" s="15"/>
      <c r="C2324" s="15"/>
      <c r="F2324" s="15"/>
      <c r="G2324" s="15"/>
      <c r="H2324" s="15"/>
      <c r="EU2324" s="16"/>
    </row>
    <row r="2325" spans="2:151" ht="26.25" customHeight="1" x14ac:dyDescent="0.2">
      <c r="B2325" s="15"/>
      <c r="C2325" s="15"/>
      <c r="F2325" s="15"/>
      <c r="G2325" s="15"/>
      <c r="H2325" s="15"/>
      <c r="EU2325" s="16"/>
    </row>
    <row r="2326" spans="2:151" ht="26.25" customHeight="1" x14ac:dyDescent="0.2">
      <c r="B2326" s="15"/>
      <c r="C2326" s="15"/>
      <c r="F2326" s="15"/>
      <c r="G2326" s="15"/>
      <c r="H2326" s="15"/>
      <c r="EU2326" s="16"/>
    </row>
    <row r="2327" spans="2:151" ht="26.25" customHeight="1" x14ac:dyDescent="0.2">
      <c r="B2327" s="15"/>
      <c r="C2327" s="15"/>
      <c r="F2327" s="15"/>
      <c r="G2327" s="15"/>
      <c r="H2327" s="15"/>
      <c r="EU2327" s="16"/>
    </row>
    <row r="2328" spans="2:151" ht="26.25" customHeight="1" x14ac:dyDescent="0.2">
      <c r="B2328" s="15"/>
      <c r="C2328" s="15"/>
      <c r="F2328" s="15"/>
      <c r="G2328" s="15"/>
      <c r="H2328" s="15"/>
      <c r="EU2328" s="16"/>
    </row>
    <row r="2329" spans="2:151" ht="26.25" customHeight="1" x14ac:dyDescent="0.2">
      <c r="B2329" s="15"/>
      <c r="C2329" s="15"/>
      <c r="F2329" s="15"/>
      <c r="G2329" s="15"/>
      <c r="H2329" s="15"/>
      <c r="EU2329" s="16"/>
    </row>
    <row r="2330" spans="2:151" ht="26.25" customHeight="1" x14ac:dyDescent="0.2">
      <c r="B2330" s="15"/>
      <c r="C2330" s="15"/>
      <c r="F2330" s="15"/>
      <c r="G2330" s="15"/>
      <c r="H2330" s="15"/>
      <c r="EU2330" s="16"/>
    </row>
    <row r="2331" spans="2:151" ht="26.25" customHeight="1" x14ac:dyDescent="0.2">
      <c r="B2331" s="15"/>
      <c r="C2331" s="15"/>
      <c r="F2331" s="15"/>
      <c r="G2331" s="15"/>
      <c r="H2331" s="15"/>
      <c r="EU2331" s="16"/>
    </row>
    <row r="2332" spans="2:151" ht="26.25" customHeight="1" x14ac:dyDescent="0.2">
      <c r="B2332" s="15"/>
      <c r="C2332" s="15"/>
      <c r="F2332" s="15"/>
      <c r="G2332" s="15"/>
      <c r="H2332" s="15"/>
      <c r="EU2332" s="16"/>
    </row>
    <row r="2333" spans="2:151" ht="26.25" customHeight="1" x14ac:dyDescent="0.2">
      <c r="B2333" s="15"/>
      <c r="C2333" s="15"/>
      <c r="F2333" s="15"/>
      <c r="G2333" s="15"/>
      <c r="H2333" s="15"/>
      <c r="EU2333" s="16"/>
    </row>
    <row r="2334" spans="2:151" ht="26.25" customHeight="1" x14ac:dyDescent="0.2">
      <c r="B2334" s="15"/>
      <c r="C2334" s="15"/>
      <c r="F2334" s="15"/>
      <c r="G2334" s="15"/>
      <c r="H2334" s="15"/>
      <c r="EU2334" s="16"/>
    </row>
    <row r="2335" spans="2:151" ht="26.25" customHeight="1" x14ac:dyDescent="0.2">
      <c r="B2335" s="15"/>
      <c r="C2335" s="15"/>
      <c r="F2335" s="15"/>
      <c r="G2335" s="15"/>
      <c r="H2335" s="15"/>
      <c r="EU2335" s="16"/>
    </row>
    <row r="2336" spans="2:151" ht="26.25" customHeight="1" x14ac:dyDescent="0.2">
      <c r="B2336" s="15"/>
      <c r="C2336" s="15"/>
      <c r="F2336" s="15"/>
      <c r="G2336" s="15"/>
      <c r="H2336" s="15"/>
      <c r="EU2336" s="16"/>
    </row>
    <row r="2337" spans="2:151" ht="26.25" customHeight="1" x14ac:dyDescent="0.2">
      <c r="B2337" s="15"/>
      <c r="C2337" s="15"/>
      <c r="F2337" s="15"/>
      <c r="G2337" s="15"/>
      <c r="H2337" s="15"/>
      <c r="EU2337" s="16"/>
    </row>
    <row r="2338" spans="2:151" ht="26.25" customHeight="1" x14ac:dyDescent="0.2">
      <c r="B2338" s="15"/>
      <c r="C2338" s="15"/>
      <c r="F2338" s="15"/>
      <c r="G2338" s="15"/>
      <c r="H2338" s="15"/>
      <c r="EU2338" s="16"/>
    </row>
    <row r="2339" spans="2:151" ht="26.25" customHeight="1" x14ac:dyDescent="0.2">
      <c r="B2339" s="15"/>
      <c r="C2339" s="15"/>
      <c r="F2339" s="15"/>
      <c r="G2339" s="15"/>
      <c r="H2339" s="15"/>
      <c r="EU2339" s="16"/>
    </row>
    <row r="2340" spans="2:151" ht="26.25" customHeight="1" x14ac:dyDescent="0.2">
      <c r="B2340" s="15"/>
      <c r="C2340" s="15"/>
      <c r="F2340" s="15"/>
      <c r="G2340" s="15"/>
      <c r="H2340" s="15"/>
      <c r="EU2340" s="16"/>
    </row>
    <row r="2341" spans="2:151" ht="26.25" customHeight="1" x14ac:dyDescent="0.2">
      <c r="B2341" s="15"/>
      <c r="C2341" s="15"/>
      <c r="F2341" s="15"/>
      <c r="G2341" s="15"/>
      <c r="H2341" s="15"/>
      <c r="EU2341" s="16"/>
    </row>
    <row r="2342" spans="2:151" ht="26.25" customHeight="1" x14ac:dyDescent="0.2">
      <c r="B2342" s="15"/>
      <c r="C2342" s="15"/>
      <c r="F2342" s="15"/>
      <c r="G2342" s="15"/>
      <c r="H2342" s="15"/>
      <c r="EU2342" s="16"/>
    </row>
    <row r="2343" spans="2:151" ht="26.25" customHeight="1" x14ac:dyDescent="0.2">
      <c r="B2343" s="15"/>
      <c r="C2343" s="15"/>
      <c r="F2343" s="15"/>
      <c r="G2343" s="15"/>
      <c r="H2343" s="15"/>
      <c r="EU2343" s="16"/>
    </row>
    <row r="2344" spans="2:151" ht="26.25" customHeight="1" x14ac:dyDescent="0.2">
      <c r="B2344" s="15"/>
      <c r="C2344" s="15"/>
      <c r="F2344" s="15"/>
      <c r="G2344" s="15"/>
      <c r="H2344" s="15"/>
      <c r="EU2344" s="16"/>
    </row>
    <row r="2345" spans="2:151" ht="26.25" customHeight="1" x14ac:dyDescent="0.2">
      <c r="B2345" s="15"/>
      <c r="C2345" s="15"/>
      <c r="F2345" s="15"/>
      <c r="G2345" s="15"/>
      <c r="H2345" s="15"/>
      <c r="EU2345" s="16"/>
    </row>
    <row r="2346" spans="2:151" ht="26.25" customHeight="1" x14ac:dyDescent="0.2">
      <c r="B2346" s="15"/>
      <c r="C2346" s="15"/>
      <c r="F2346" s="15"/>
      <c r="G2346" s="15"/>
      <c r="H2346" s="15"/>
      <c r="EU2346" s="16"/>
    </row>
    <row r="2347" spans="2:151" ht="26.25" customHeight="1" x14ac:dyDescent="0.2">
      <c r="B2347" s="15"/>
      <c r="C2347" s="15"/>
      <c r="F2347" s="15"/>
      <c r="G2347" s="15"/>
      <c r="H2347" s="15"/>
      <c r="EU2347" s="16"/>
    </row>
    <row r="2348" spans="2:151" ht="26.25" customHeight="1" x14ac:dyDescent="0.2">
      <c r="B2348" s="15"/>
      <c r="C2348" s="15"/>
      <c r="F2348" s="15"/>
      <c r="G2348" s="15"/>
      <c r="H2348" s="15"/>
      <c r="EU2348" s="16"/>
    </row>
    <row r="2349" spans="2:151" ht="26.25" customHeight="1" x14ac:dyDescent="0.2">
      <c r="B2349" s="15"/>
      <c r="C2349" s="15"/>
      <c r="F2349" s="15"/>
      <c r="G2349" s="15"/>
      <c r="H2349" s="15"/>
      <c r="EU2349" s="16"/>
    </row>
    <row r="2350" spans="2:151" ht="26.25" customHeight="1" x14ac:dyDescent="0.2">
      <c r="B2350" s="15"/>
      <c r="C2350" s="15"/>
      <c r="F2350" s="15"/>
      <c r="G2350" s="15"/>
      <c r="H2350" s="15"/>
      <c r="EU2350" s="16"/>
    </row>
    <row r="2351" spans="2:151" ht="26.25" customHeight="1" x14ac:dyDescent="0.2">
      <c r="B2351" s="15"/>
      <c r="C2351" s="15"/>
      <c r="F2351" s="15"/>
      <c r="G2351" s="15"/>
      <c r="H2351" s="15"/>
      <c r="EU2351" s="16"/>
    </row>
    <row r="2352" spans="2:151" ht="26.25" customHeight="1" x14ac:dyDescent="0.2">
      <c r="B2352" s="15"/>
      <c r="C2352" s="15"/>
      <c r="F2352" s="15"/>
      <c r="G2352" s="15"/>
      <c r="H2352" s="15"/>
      <c r="EU2352" s="16"/>
    </row>
    <row r="2353" spans="2:151" ht="26.25" customHeight="1" x14ac:dyDescent="0.2">
      <c r="B2353" s="15"/>
      <c r="C2353" s="15"/>
      <c r="F2353" s="15"/>
      <c r="G2353" s="15"/>
      <c r="H2353" s="15"/>
      <c r="EU2353" s="16"/>
    </row>
    <row r="2354" spans="2:151" ht="26.25" customHeight="1" x14ac:dyDescent="0.2">
      <c r="B2354" s="15"/>
      <c r="C2354" s="15"/>
      <c r="F2354" s="15"/>
      <c r="G2354" s="15"/>
      <c r="H2354" s="15"/>
      <c r="EU2354" s="16"/>
    </row>
    <row r="2355" spans="2:151" ht="26.25" customHeight="1" x14ac:dyDescent="0.2">
      <c r="B2355" s="15"/>
      <c r="C2355" s="15"/>
      <c r="F2355" s="15"/>
      <c r="G2355" s="15"/>
      <c r="H2355" s="15"/>
      <c r="EU2355" s="16"/>
    </row>
    <row r="2356" spans="2:151" ht="26.25" customHeight="1" x14ac:dyDescent="0.2">
      <c r="B2356" s="15"/>
      <c r="C2356" s="15"/>
      <c r="F2356" s="15"/>
      <c r="G2356" s="15"/>
      <c r="H2356" s="15"/>
      <c r="EU2356" s="16"/>
    </row>
    <row r="2357" spans="2:151" ht="26.25" customHeight="1" x14ac:dyDescent="0.2">
      <c r="B2357" s="15"/>
      <c r="C2357" s="15"/>
      <c r="F2357" s="15"/>
      <c r="G2357" s="15"/>
      <c r="H2357" s="15"/>
      <c r="EU2357" s="16"/>
    </row>
    <row r="2358" spans="2:151" ht="26.25" customHeight="1" x14ac:dyDescent="0.2">
      <c r="B2358" s="15"/>
      <c r="C2358" s="15"/>
      <c r="F2358" s="15"/>
      <c r="G2358" s="15"/>
      <c r="H2358" s="15"/>
      <c r="EU2358" s="16"/>
    </row>
    <row r="2359" spans="2:151" ht="26.25" customHeight="1" x14ac:dyDescent="0.2">
      <c r="B2359" s="15"/>
      <c r="C2359" s="15"/>
      <c r="F2359" s="15"/>
      <c r="G2359" s="15"/>
      <c r="H2359" s="15"/>
      <c r="EU2359" s="16"/>
    </row>
    <row r="2360" spans="2:151" ht="26.25" customHeight="1" x14ac:dyDescent="0.2">
      <c r="B2360" s="15"/>
      <c r="C2360" s="15"/>
      <c r="F2360" s="15"/>
      <c r="G2360" s="15"/>
      <c r="H2360" s="15"/>
      <c r="EU2360" s="16"/>
    </row>
    <row r="2361" spans="2:151" ht="26.25" customHeight="1" x14ac:dyDescent="0.2">
      <c r="B2361" s="15"/>
      <c r="C2361" s="15"/>
      <c r="F2361" s="15"/>
      <c r="G2361" s="15"/>
      <c r="H2361" s="15"/>
      <c r="EU2361" s="16"/>
    </row>
    <row r="2362" spans="2:151" ht="26.25" customHeight="1" x14ac:dyDescent="0.2">
      <c r="B2362" s="15"/>
      <c r="C2362" s="15"/>
      <c r="F2362" s="15"/>
      <c r="G2362" s="15"/>
      <c r="H2362" s="15"/>
      <c r="EU2362" s="16"/>
    </row>
    <row r="2363" spans="2:151" ht="26.25" customHeight="1" x14ac:dyDescent="0.2">
      <c r="B2363" s="15"/>
      <c r="C2363" s="15"/>
      <c r="F2363" s="15"/>
      <c r="G2363" s="15"/>
      <c r="H2363" s="15"/>
      <c r="EU2363" s="16"/>
    </row>
    <row r="2364" spans="2:151" ht="26.25" customHeight="1" x14ac:dyDescent="0.2">
      <c r="B2364" s="15"/>
      <c r="C2364" s="15"/>
      <c r="F2364" s="15"/>
      <c r="G2364" s="15"/>
      <c r="H2364" s="15"/>
      <c r="EU2364" s="16"/>
    </row>
    <row r="2365" spans="2:151" ht="26.25" customHeight="1" x14ac:dyDescent="0.2">
      <c r="B2365" s="15"/>
      <c r="C2365" s="15"/>
      <c r="F2365" s="15"/>
      <c r="G2365" s="15"/>
      <c r="H2365" s="15"/>
      <c r="EU2365" s="16"/>
    </row>
    <row r="2366" spans="2:151" ht="26.25" customHeight="1" x14ac:dyDescent="0.2">
      <c r="B2366" s="15"/>
      <c r="C2366" s="15"/>
      <c r="F2366" s="15"/>
      <c r="G2366" s="15"/>
      <c r="H2366" s="15"/>
      <c r="EU2366" s="16"/>
    </row>
    <row r="2367" spans="2:151" ht="26.25" customHeight="1" x14ac:dyDescent="0.2">
      <c r="B2367" s="15"/>
      <c r="C2367" s="15"/>
      <c r="F2367" s="15"/>
      <c r="G2367" s="15"/>
      <c r="H2367" s="15"/>
      <c r="EU2367" s="16"/>
    </row>
    <row r="2368" spans="2:151" ht="26.25" customHeight="1" x14ac:dyDescent="0.2">
      <c r="B2368" s="15"/>
      <c r="C2368" s="15"/>
      <c r="F2368" s="15"/>
      <c r="G2368" s="15"/>
      <c r="H2368" s="15"/>
      <c r="EU2368" s="16"/>
    </row>
    <row r="2369" spans="2:151" ht="26.25" customHeight="1" x14ac:dyDescent="0.2">
      <c r="B2369" s="15"/>
      <c r="C2369" s="15"/>
      <c r="F2369" s="15"/>
      <c r="G2369" s="15"/>
      <c r="H2369" s="15"/>
      <c r="EU2369" s="16"/>
    </row>
    <row r="2370" spans="2:151" ht="26.25" customHeight="1" x14ac:dyDescent="0.2">
      <c r="B2370" s="15"/>
      <c r="C2370" s="15"/>
      <c r="F2370" s="15"/>
      <c r="G2370" s="15"/>
      <c r="H2370" s="15"/>
      <c r="EU2370" s="16"/>
    </row>
    <row r="2371" spans="2:151" ht="26.25" customHeight="1" x14ac:dyDescent="0.2">
      <c r="B2371" s="15"/>
      <c r="C2371" s="15"/>
      <c r="F2371" s="15"/>
      <c r="G2371" s="15"/>
      <c r="H2371" s="15"/>
      <c r="EU2371" s="16"/>
    </row>
    <row r="2372" spans="2:151" ht="26.25" customHeight="1" x14ac:dyDescent="0.2">
      <c r="B2372" s="15"/>
      <c r="C2372" s="15"/>
      <c r="F2372" s="15"/>
      <c r="G2372" s="15"/>
      <c r="H2372" s="15"/>
      <c r="EU2372" s="16"/>
    </row>
    <row r="2373" spans="2:151" ht="26.25" customHeight="1" x14ac:dyDescent="0.2">
      <c r="B2373" s="15"/>
      <c r="C2373" s="15"/>
      <c r="F2373" s="15"/>
      <c r="G2373" s="15"/>
      <c r="H2373" s="15"/>
      <c r="EU2373" s="16"/>
    </row>
    <row r="2374" spans="2:151" ht="26.25" customHeight="1" x14ac:dyDescent="0.2">
      <c r="B2374" s="15"/>
      <c r="C2374" s="15"/>
      <c r="F2374" s="15"/>
      <c r="G2374" s="15"/>
      <c r="H2374" s="15"/>
      <c r="EU2374" s="16"/>
    </row>
    <row r="2375" spans="2:151" ht="26.25" customHeight="1" x14ac:dyDescent="0.2">
      <c r="B2375" s="15"/>
      <c r="C2375" s="15"/>
      <c r="F2375" s="15"/>
      <c r="G2375" s="15"/>
      <c r="H2375" s="15"/>
      <c r="EU2375" s="16"/>
    </row>
    <row r="2376" spans="2:151" ht="26.25" customHeight="1" x14ac:dyDescent="0.2">
      <c r="B2376" s="15"/>
      <c r="C2376" s="15"/>
      <c r="F2376" s="15"/>
      <c r="G2376" s="15"/>
      <c r="H2376" s="15"/>
      <c r="EU2376" s="16"/>
    </row>
    <row r="2377" spans="2:151" ht="26.25" customHeight="1" x14ac:dyDescent="0.2">
      <c r="B2377" s="15"/>
      <c r="C2377" s="15"/>
      <c r="F2377" s="15"/>
      <c r="G2377" s="15"/>
      <c r="H2377" s="15"/>
      <c r="EU2377" s="16"/>
    </row>
    <row r="2378" spans="2:151" ht="26.25" customHeight="1" x14ac:dyDescent="0.2">
      <c r="B2378" s="15"/>
      <c r="C2378" s="15"/>
      <c r="F2378" s="15"/>
      <c r="G2378" s="15"/>
      <c r="H2378" s="15"/>
      <c r="EU2378" s="16"/>
    </row>
    <row r="2379" spans="2:151" ht="26.25" customHeight="1" x14ac:dyDescent="0.2">
      <c r="B2379" s="15"/>
      <c r="C2379" s="15"/>
      <c r="F2379" s="15"/>
      <c r="G2379" s="15"/>
      <c r="H2379" s="15"/>
      <c r="EU2379" s="16"/>
    </row>
    <row r="2380" spans="2:151" ht="26.25" customHeight="1" x14ac:dyDescent="0.2">
      <c r="B2380" s="15"/>
      <c r="C2380" s="15"/>
      <c r="F2380" s="15"/>
      <c r="G2380" s="15"/>
      <c r="H2380" s="15"/>
      <c r="EU2380" s="16"/>
    </row>
    <row r="2381" spans="2:151" ht="26.25" customHeight="1" x14ac:dyDescent="0.2">
      <c r="B2381" s="15"/>
      <c r="C2381" s="15"/>
      <c r="F2381" s="15"/>
      <c r="G2381" s="15"/>
      <c r="H2381" s="15"/>
      <c r="EU2381" s="16"/>
    </row>
    <row r="2382" spans="2:151" ht="26.25" customHeight="1" x14ac:dyDescent="0.2">
      <c r="B2382" s="15"/>
      <c r="C2382" s="15"/>
      <c r="F2382" s="15"/>
      <c r="G2382" s="15"/>
      <c r="H2382" s="15"/>
      <c r="EU2382" s="16"/>
    </row>
    <row r="2383" spans="2:151" ht="26.25" customHeight="1" x14ac:dyDescent="0.2">
      <c r="B2383" s="15"/>
      <c r="C2383" s="15"/>
      <c r="F2383" s="15"/>
      <c r="G2383" s="15"/>
      <c r="H2383" s="15"/>
      <c r="EU2383" s="16"/>
    </row>
    <row r="2384" spans="2:151" ht="26.25" customHeight="1" x14ac:dyDescent="0.2">
      <c r="B2384" s="15"/>
      <c r="C2384" s="15"/>
      <c r="F2384" s="15"/>
      <c r="G2384" s="15"/>
      <c r="H2384" s="15"/>
      <c r="EU2384" s="16"/>
    </row>
    <row r="2385" spans="2:151" ht="26.25" customHeight="1" x14ac:dyDescent="0.2">
      <c r="B2385" s="15"/>
      <c r="C2385" s="15"/>
      <c r="F2385" s="15"/>
      <c r="G2385" s="15"/>
      <c r="H2385" s="15"/>
      <c r="EU2385" s="16"/>
    </row>
    <row r="2386" spans="2:151" ht="26.25" customHeight="1" x14ac:dyDescent="0.2">
      <c r="B2386" s="15"/>
      <c r="C2386" s="15"/>
      <c r="F2386" s="15"/>
      <c r="G2386" s="15"/>
      <c r="H2386" s="15"/>
      <c r="EU2386" s="16"/>
    </row>
    <row r="2387" spans="2:151" ht="26.25" customHeight="1" x14ac:dyDescent="0.2">
      <c r="B2387" s="15"/>
      <c r="C2387" s="15"/>
      <c r="F2387" s="15"/>
      <c r="G2387" s="15"/>
      <c r="H2387" s="15"/>
      <c r="EU2387" s="16"/>
    </row>
    <row r="2388" spans="2:151" ht="26.25" customHeight="1" x14ac:dyDescent="0.2">
      <c r="B2388" s="15"/>
      <c r="C2388" s="15"/>
      <c r="F2388" s="15"/>
      <c r="G2388" s="15"/>
      <c r="H2388" s="15"/>
      <c r="EU2388" s="16"/>
    </row>
    <row r="2389" spans="2:151" ht="26.25" customHeight="1" x14ac:dyDescent="0.2">
      <c r="B2389" s="15"/>
      <c r="C2389" s="15"/>
      <c r="F2389" s="15"/>
      <c r="G2389" s="15"/>
      <c r="H2389" s="15"/>
      <c r="EU2389" s="16"/>
    </row>
    <row r="2390" spans="2:151" ht="26.25" customHeight="1" x14ac:dyDescent="0.2">
      <c r="B2390" s="15"/>
      <c r="C2390" s="15"/>
      <c r="F2390" s="15"/>
      <c r="G2390" s="15"/>
      <c r="H2390" s="15"/>
      <c r="EU2390" s="16"/>
    </row>
    <row r="2391" spans="2:151" ht="26.25" customHeight="1" x14ac:dyDescent="0.2">
      <c r="B2391" s="15"/>
      <c r="C2391" s="15"/>
      <c r="F2391" s="15"/>
      <c r="G2391" s="15"/>
      <c r="H2391" s="15"/>
      <c r="EU2391" s="16"/>
    </row>
    <row r="2392" spans="2:151" ht="26.25" customHeight="1" x14ac:dyDescent="0.2">
      <c r="B2392" s="15"/>
      <c r="C2392" s="15"/>
      <c r="F2392" s="15"/>
      <c r="G2392" s="15"/>
      <c r="H2392" s="15"/>
      <c r="EU2392" s="16"/>
    </row>
    <row r="2393" spans="2:151" ht="26.25" customHeight="1" x14ac:dyDescent="0.2">
      <c r="B2393" s="15"/>
      <c r="C2393" s="15"/>
      <c r="F2393" s="15"/>
      <c r="G2393" s="15"/>
      <c r="H2393" s="15"/>
      <c r="EU2393" s="16"/>
    </row>
    <row r="2394" spans="2:151" ht="26.25" customHeight="1" x14ac:dyDescent="0.2">
      <c r="B2394" s="15"/>
      <c r="C2394" s="15"/>
      <c r="F2394" s="15"/>
      <c r="G2394" s="15"/>
      <c r="H2394" s="15"/>
      <c r="EU2394" s="16"/>
    </row>
    <row r="2395" spans="2:151" ht="26.25" customHeight="1" x14ac:dyDescent="0.2">
      <c r="B2395" s="15"/>
      <c r="C2395" s="15"/>
      <c r="F2395" s="15"/>
      <c r="G2395" s="15"/>
      <c r="H2395" s="15"/>
      <c r="EU2395" s="16"/>
    </row>
    <row r="2396" spans="2:151" ht="26.25" customHeight="1" x14ac:dyDescent="0.2">
      <c r="B2396" s="15"/>
      <c r="C2396" s="15"/>
      <c r="F2396" s="15"/>
      <c r="G2396" s="15"/>
      <c r="H2396" s="15"/>
      <c r="EU2396" s="16"/>
    </row>
    <row r="2397" spans="2:151" ht="26.25" customHeight="1" x14ac:dyDescent="0.2">
      <c r="B2397" s="15"/>
      <c r="C2397" s="15"/>
      <c r="F2397" s="15"/>
      <c r="G2397" s="15"/>
      <c r="H2397" s="15"/>
      <c r="EU2397" s="16"/>
    </row>
    <row r="2398" spans="2:151" ht="26.25" customHeight="1" x14ac:dyDescent="0.2">
      <c r="B2398" s="15"/>
      <c r="C2398" s="15"/>
      <c r="F2398" s="15"/>
      <c r="G2398" s="15"/>
      <c r="H2398" s="15"/>
      <c r="EU2398" s="16"/>
    </row>
    <row r="2399" spans="2:151" ht="26.25" customHeight="1" x14ac:dyDescent="0.2">
      <c r="B2399" s="15"/>
      <c r="C2399" s="15"/>
      <c r="F2399" s="15"/>
      <c r="G2399" s="15"/>
      <c r="H2399" s="15"/>
      <c r="EU2399" s="16"/>
    </row>
    <row r="2400" spans="2:151" ht="26.25" customHeight="1" x14ac:dyDescent="0.2">
      <c r="B2400" s="15"/>
      <c r="C2400" s="15"/>
      <c r="F2400" s="15"/>
      <c r="G2400" s="15"/>
      <c r="H2400" s="15"/>
      <c r="EU2400" s="16"/>
    </row>
    <row r="2401" spans="2:151" ht="26.25" customHeight="1" x14ac:dyDescent="0.2">
      <c r="B2401" s="15"/>
      <c r="C2401" s="15"/>
      <c r="F2401" s="15"/>
      <c r="G2401" s="15"/>
      <c r="H2401" s="15"/>
      <c r="EU2401" s="16"/>
    </row>
    <row r="2402" spans="2:151" ht="26.25" customHeight="1" x14ac:dyDescent="0.2">
      <c r="B2402" s="15"/>
      <c r="C2402" s="15"/>
      <c r="F2402" s="15"/>
      <c r="G2402" s="15"/>
      <c r="H2402" s="15"/>
      <c r="EU2402" s="16"/>
    </row>
    <row r="2403" spans="2:151" ht="26.25" customHeight="1" x14ac:dyDescent="0.2">
      <c r="B2403" s="15"/>
      <c r="C2403" s="15"/>
      <c r="F2403" s="15"/>
      <c r="G2403" s="15"/>
      <c r="H2403" s="15"/>
      <c r="EU2403" s="16"/>
    </row>
    <row r="2404" spans="2:151" ht="26.25" customHeight="1" x14ac:dyDescent="0.2">
      <c r="B2404" s="15"/>
      <c r="C2404" s="15"/>
      <c r="F2404" s="15"/>
      <c r="G2404" s="15"/>
      <c r="H2404" s="15"/>
      <c r="EU2404" s="16"/>
    </row>
    <row r="2405" spans="2:151" ht="26.25" customHeight="1" x14ac:dyDescent="0.2">
      <c r="B2405" s="15"/>
      <c r="C2405" s="15"/>
      <c r="F2405" s="15"/>
      <c r="G2405" s="15"/>
      <c r="H2405" s="15"/>
      <c r="EU2405" s="16"/>
    </row>
    <row r="2406" spans="2:151" ht="26.25" customHeight="1" x14ac:dyDescent="0.2">
      <c r="B2406" s="15"/>
      <c r="C2406" s="15"/>
      <c r="F2406" s="15"/>
      <c r="G2406" s="15"/>
      <c r="H2406" s="15"/>
      <c r="EU2406" s="16"/>
    </row>
    <row r="2407" spans="2:151" ht="26.25" customHeight="1" x14ac:dyDescent="0.2">
      <c r="B2407" s="15"/>
      <c r="C2407" s="15"/>
      <c r="F2407" s="15"/>
      <c r="G2407" s="15"/>
      <c r="H2407" s="15"/>
      <c r="EU2407" s="16"/>
    </row>
    <row r="2408" spans="2:151" ht="26.25" customHeight="1" x14ac:dyDescent="0.2">
      <c r="B2408" s="15"/>
      <c r="C2408" s="15"/>
      <c r="F2408" s="15"/>
      <c r="G2408" s="15"/>
      <c r="H2408" s="15"/>
      <c r="EU2408" s="16"/>
    </row>
    <row r="2409" spans="2:151" ht="26.25" customHeight="1" x14ac:dyDescent="0.2">
      <c r="B2409" s="15"/>
      <c r="C2409" s="15"/>
      <c r="F2409" s="15"/>
      <c r="G2409" s="15"/>
      <c r="H2409" s="15"/>
      <c r="EU2409" s="16"/>
    </row>
    <row r="2410" spans="2:151" ht="26.25" customHeight="1" x14ac:dyDescent="0.2">
      <c r="B2410" s="15"/>
      <c r="C2410" s="15"/>
      <c r="F2410" s="15"/>
      <c r="G2410" s="15"/>
      <c r="H2410" s="15"/>
      <c r="EU2410" s="16"/>
    </row>
    <row r="2411" spans="2:151" ht="26.25" customHeight="1" x14ac:dyDescent="0.2">
      <c r="B2411" s="15"/>
      <c r="C2411" s="15"/>
      <c r="F2411" s="15"/>
      <c r="G2411" s="15"/>
      <c r="H2411" s="15"/>
      <c r="EU2411" s="16"/>
    </row>
    <row r="2412" spans="2:151" ht="26.25" customHeight="1" x14ac:dyDescent="0.2">
      <c r="B2412" s="15"/>
      <c r="C2412" s="15"/>
      <c r="F2412" s="15"/>
      <c r="G2412" s="15"/>
      <c r="H2412" s="15"/>
      <c r="EU2412" s="16"/>
    </row>
    <row r="2413" spans="2:151" ht="26.25" customHeight="1" x14ac:dyDescent="0.2">
      <c r="B2413" s="15"/>
      <c r="C2413" s="15"/>
      <c r="F2413" s="15"/>
      <c r="G2413" s="15"/>
      <c r="H2413" s="15"/>
      <c r="EU2413" s="16"/>
    </row>
    <row r="2414" spans="2:151" ht="26.25" customHeight="1" x14ac:dyDescent="0.2">
      <c r="B2414" s="15"/>
      <c r="C2414" s="15"/>
      <c r="F2414" s="15"/>
      <c r="G2414" s="15"/>
      <c r="H2414" s="15"/>
      <c r="EU2414" s="16"/>
    </row>
    <row r="2415" spans="2:151" ht="26.25" customHeight="1" x14ac:dyDescent="0.2">
      <c r="B2415" s="15"/>
      <c r="C2415" s="15"/>
      <c r="F2415" s="15"/>
      <c r="G2415" s="15"/>
      <c r="H2415" s="15"/>
      <c r="EU2415" s="16"/>
    </row>
    <row r="2416" spans="2:151" ht="26.25" customHeight="1" x14ac:dyDescent="0.2">
      <c r="B2416" s="15"/>
      <c r="C2416" s="15"/>
      <c r="F2416" s="15"/>
      <c r="G2416" s="15"/>
      <c r="H2416" s="15"/>
      <c r="EU2416" s="16"/>
    </row>
    <row r="2417" spans="2:151" ht="26.25" customHeight="1" x14ac:dyDescent="0.2">
      <c r="B2417" s="15"/>
      <c r="C2417" s="15"/>
      <c r="F2417" s="15"/>
      <c r="G2417" s="15"/>
      <c r="H2417" s="15"/>
      <c r="EU2417" s="16"/>
    </row>
    <row r="2418" spans="2:151" ht="26.25" customHeight="1" x14ac:dyDescent="0.2">
      <c r="B2418" s="15"/>
      <c r="C2418" s="15"/>
      <c r="F2418" s="15"/>
      <c r="G2418" s="15"/>
      <c r="H2418" s="15"/>
      <c r="EU2418" s="16"/>
    </row>
    <row r="2419" spans="2:151" ht="26.25" customHeight="1" x14ac:dyDescent="0.2">
      <c r="B2419" s="15"/>
      <c r="C2419" s="15"/>
      <c r="F2419" s="15"/>
      <c r="G2419" s="15"/>
      <c r="H2419" s="15"/>
      <c r="EU2419" s="16"/>
    </row>
    <row r="2420" spans="2:151" ht="26.25" customHeight="1" x14ac:dyDescent="0.2">
      <c r="B2420" s="15"/>
      <c r="C2420" s="15"/>
      <c r="F2420" s="15"/>
      <c r="G2420" s="15"/>
      <c r="H2420" s="15"/>
      <c r="EU2420" s="16"/>
    </row>
    <row r="2421" spans="2:151" ht="26.25" customHeight="1" x14ac:dyDescent="0.2">
      <c r="B2421" s="15"/>
      <c r="C2421" s="15"/>
      <c r="F2421" s="15"/>
      <c r="G2421" s="15"/>
      <c r="H2421" s="15"/>
      <c r="EU2421" s="16"/>
    </row>
    <row r="2422" spans="2:151" ht="26.25" customHeight="1" x14ac:dyDescent="0.2">
      <c r="B2422" s="15"/>
      <c r="C2422" s="15"/>
      <c r="F2422" s="15"/>
      <c r="G2422" s="15"/>
      <c r="H2422" s="15"/>
      <c r="EU2422" s="16"/>
    </row>
    <row r="2423" spans="2:151" ht="26.25" customHeight="1" x14ac:dyDescent="0.2">
      <c r="B2423" s="15"/>
      <c r="C2423" s="15"/>
      <c r="F2423" s="15"/>
      <c r="G2423" s="15"/>
      <c r="H2423" s="15"/>
      <c r="EU2423" s="16"/>
    </row>
    <row r="2424" spans="2:151" ht="26.25" customHeight="1" x14ac:dyDescent="0.2">
      <c r="B2424" s="15"/>
      <c r="C2424" s="15"/>
      <c r="F2424" s="15"/>
      <c r="G2424" s="15"/>
      <c r="H2424" s="15"/>
      <c r="EU2424" s="16"/>
    </row>
    <row r="2425" spans="2:151" ht="26.25" customHeight="1" x14ac:dyDescent="0.2">
      <c r="B2425" s="15"/>
      <c r="C2425" s="15"/>
      <c r="F2425" s="15"/>
      <c r="G2425" s="15"/>
      <c r="H2425" s="15"/>
      <c r="EU2425" s="16"/>
    </row>
    <row r="2426" spans="2:151" ht="26.25" customHeight="1" x14ac:dyDescent="0.2">
      <c r="B2426" s="15"/>
      <c r="C2426" s="15"/>
      <c r="F2426" s="15"/>
      <c r="G2426" s="15"/>
      <c r="H2426" s="15"/>
      <c r="EU2426" s="16"/>
    </row>
    <row r="2427" spans="2:151" ht="26.25" customHeight="1" x14ac:dyDescent="0.2">
      <c r="B2427" s="15"/>
      <c r="C2427" s="15"/>
      <c r="F2427" s="15"/>
      <c r="G2427" s="15"/>
      <c r="H2427" s="15"/>
      <c r="EU2427" s="16"/>
    </row>
    <row r="2428" spans="2:151" ht="26.25" customHeight="1" x14ac:dyDescent="0.2">
      <c r="B2428" s="15"/>
      <c r="C2428" s="15"/>
      <c r="F2428" s="15"/>
      <c r="G2428" s="15"/>
      <c r="H2428" s="15"/>
      <c r="EU2428" s="16"/>
    </row>
    <row r="2429" spans="2:151" ht="26.25" customHeight="1" x14ac:dyDescent="0.2">
      <c r="B2429" s="15"/>
      <c r="C2429" s="15"/>
      <c r="F2429" s="15"/>
      <c r="G2429" s="15"/>
      <c r="H2429" s="15"/>
      <c r="EU2429" s="16"/>
    </row>
    <row r="2430" spans="2:151" ht="26.25" customHeight="1" x14ac:dyDescent="0.2">
      <c r="B2430" s="15"/>
      <c r="C2430" s="15"/>
      <c r="F2430" s="15"/>
      <c r="G2430" s="15"/>
      <c r="H2430" s="15"/>
      <c r="EU2430" s="16"/>
    </row>
    <row r="2431" spans="2:151" ht="26.25" customHeight="1" x14ac:dyDescent="0.2">
      <c r="B2431" s="15"/>
      <c r="C2431" s="15"/>
      <c r="F2431" s="15"/>
      <c r="G2431" s="15"/>
      <c r="H2431" s="15"/>
      <c r="EU2431" s="16"/>
    </row>
    <row r="2432" spans="2:151" ht="26.25" customHeight="1" x14ac:dyDescent="0.2">
      <c r="B2432" s="15"/>
      <c r="C2432" s="15"/>
      <c r="F2432" s="15"/>
      <c r="G2432" s="15"/>
      <c r="H2432" s="15"/>
      <c r="EU2432" s="16"/>
    </row>
    <row r="2433" spans="2:151" ht="26.25" customHeight="1" x14ac:dyDescent="0.2">
      <c r="B2433" s="15"/>
      <c r="C2433" s="15"/>
      <c r="F2433" s="15"/>
      <c r="G2433" s="15"/>
      <c r="H2433" s="15"/>
      <c r="EU2433" s="16"/>
    </row>
    <row r="2434" spans="2:151" ht="26.25" customHeight="1" x14ac:dyDescent="0.2">
      <c r="B2434" s="15"/>
      <c r="C2434" s="15"/>
      <c r="F2434" s="15"/>
      <c r="G2434" s="15"/>
      <c r="H2434" s="15"/>
      <c r="EU2434" s="16"/>
    </row>
    <row r="2435" spans="2:151" ht="26.25" customHeight="1" x14ac:dyDescent="0.2">
      <c r="B2435" s="15"/>
      <c r="C2435" s="15"/>
      <c r="F2435" s="15"/>
      <c r="G2435" s="15"/>
      <c r="H2435" s="15"/>
      <c r="EU2435" s="16"/>
    </row>
    <row r="2436" spans="2:151" ht="26.25" customHeight="1" x14ac:dyDescent="0.2">
      <c r="B2436" s="15"/>
      <c r="C2436" s="15"/>
      <c r="F2436" s="15"/>
      <c r="G2436" s="15"/>
      <c r="H2436" s="15"/>
      <c r="EU2436" s="16"/>
    </row>
    <row r="2437" spans="2:151" ht="26.25" customHeight="1" x14ac:dyDescent="0.2">
      <c r="B2437" s="15"/>
      <c r="C2437" s="15"/>
      <c r="F2437" s="15"/>
      <c r="G2437" s="15"/>
      <c r="H2437" s="15"/>
      <c r="EU2437" s="16"/>
    </row>
    <row r="2438" spans="2:151" ht="26.25" customHeight="1" x14ac:dyDescent="0.2">
      <c r="B2438" s="15"/>
      <c r="C2438" s="15"/>
      <c r="F2438" s="15"/>
      <c r="G2438" s="15"/>
      <c r="H2438" s="15"/>
      <c r="EU2438" s="16"/>
    </row>
    <row r="2439" spans="2:151" ht="26.25" customHeight="1" x14ac:dyDescent="0.2">
      <c r="B2439" s="15"/>
      <c r="C2439" s="15"/>
      <c r="F2439" s="15"/>
      <c r="G2439" s="15"/>
      <c r="H2439" s="15"/>
      <c r="EU2439" s="16"/>
    </row>
    <row r="2440" spans="2:151" ht="26.25" customHeight="1" x14ac:dyDescent="0.2">
      <c r="B2440" s="15"/>
      <c r="C2440" s="15"/>
      <c r="F2440" s="15"/>
      <c r="G2440" s="15"/>
      <c r="H2440" s="15"/>
      <c r="EU2440" s="16"/>
    </row>
    <row r="2441" spans="2:151" ht="26.25" customHeight="1" x14ac:dyDescent="0.2">
      <c r="B2441" s="15"/>
      <c r="C2441" s="15"/>
      <c r="F2441" s="15"/>
      <c r="G2441" s="15"/>
      <c r="H2441" s="15"/>
      <c r="EU2441" s="16"/>
    </row>
    <row r="2442" spans="2:151" ht="26.25" customHeight="1" x14ac:dyDescent="0.2">
      <c r="B2442" s="15"/>
      <c r="C2442" s="15"/>
      <c r="F2442" s="15"/>
      <c r="G2442" s="15"/>
      <c r="H2442" s="15"/>
      <c r="EU2442" s="16"/>
    </row>
    <row r="2443" spans="2:151" ht="26.25" customHeight="1" x14ac:dyDescent="0.2">
      <c r="B2443" s="15"/>
      <c r="C2443" s="15"/>
      <c r="F2443" s="15"/>
      <c r="G2443" s="15"/>
      <c r="H2443" s="15"/>
      <c r="EU2443" s="16"/>
    </row>
    <row r="2444" spans="2:151" ht="26.25" customHeight="1" x14ac:dyDescent="0.2">
      <c r="B2444" s="15"/>
      <c r="C2444" s="15"/>
      <c r="F2444" s="15"/>
      <c r="G2444" s="15"/>
      <c r="H2444" s="15"/>
      <c r="EU2444" s="16"/>
    </row>
    <row r="2445" spans="2:151" ht="26.25" customHeight="1" x14ac:dyDescent="0.2">
      <c r="B2445" s="15"/>
      <c r="C2445" s="15"/>
      <c r="F2445" s="15"/>
      <c r="G2445" s="15"/>
      <c r="H2445" s="15"/>
      <c r="EU2445" s="16"/>
    </row>
    <row r="2446" spans="2:151" ht="26.25" customHeight="1" x14ac:dyDescent="0.2">
      <c r="B2446" s="15"/>
      <c r="C2446" s="15"/>
      <c r="F2446" s="15"/>
      <c r="G2446" s="15"/>
      <c r="H2446" s="15"/>
      <c r="EU2446" s="16"/>
    </row>
    <row r="2447" spans="2:151" ht="26.25" customHeight="1" x14ac:dyDescent="0.2">
      <c r="B2447" s="15"/>
      <c r="C2447" s="15"/>
      <c r="F2447" s="15"/>
      <c r="G2447" s="15"/>
      <c r="H2447" s="15"/>
      <c r="EU2447" s="16"/>
    </row>
    <row r="2448" spans="2:151" ht="26.25" customHeight="1" x14ac:dyDescent="0.2">
      <c r="B2448" s="15"/>
      <c r="C2448" s="15"/>
      <c r="F2448" s="15"/>
      <c r="G2448" s="15"/>
      <c r="H2448" s="15"/>
      <c r="EU2448" s="16"/>
    </row>
    <row r="2449" spans="2:151" ht="26.25" customHeight="1" x14ac:dyDescent="0.2">
      <c r="B2449" s="15"/>
      <c r="C2449" s="15"/>
      <c r="F2449" s="15"/>
      <c r="G2449" s="15"/>
      <c r="H2449" s="15"/>
      <c r="EU2449" s="16"/>
    </row>
    <row r="2450" spans="2:151" ht="26.25" customHeight="1" x14ac:dyDescent="0.2">
      <c r="B2450" s="15"/>
      <c r="C2450" s="15"/>
      <c r="F2450" s="15"/>
      <c r="G2450" s="15"/>
      <c r="H2450" s="15"/>
      <c r="EU2450" s="16"/>
    </row>
    <row r="2451" spans="2:151" ht="26.25" customHeight="1" x14ac:dyDescent="0.2">
      <c r="B2451" s="15"/>
      <c r="C2451" s="15"/>
      <c r="F2451" s="15"/>
      <c r="G2451" s="15"/>
      <c r="H2451" s="15"/>
      <c r="EU2451" s="16"/>
    </row>
    <row r="2452" spans="2:151" ht="26.25" customHeight="1" x14ac:dyDescent="0.2">
      <c r="B2452" s="15"/>
      <c r="C2452" s="15"/>
      <c r="F2452" s="15"/>
      <c r="G2452" s="15"/>
      <c r="H2452" s="15"/>
      <c r="EU2452" s="16"/>
    </row>
    <row r="2453" spans="2:151" ht="26.25" customHeight="1" x14ac:dyDescent="0.2">
      <c r="B2453" s="15"/>
      <c r="C2453" s="15"/>
      <c r="F2453" s="15"/>
      <c r="G2453" s="15"/>
      <c r="H2453" s="15"/>
      <c r="EU2453" s="16"/>
    </row>
    <row r="2454" spans="2:151" ht="26.25" customHeight="1" x14ac:dyDescent="0.2">
      <c r="B2454" s="15"/>
      <c r="C2454" s="15"/>
      <c r="F2454" s="15"/>
      <c r="G2454" s="15"/>
      <c r="H2454" s="15"/>
      <c r="EU2454" s="16"/>
    </row>
    <row r="2455" spans="2:151" ht="26.25" customHeight="1" x14ac:dyDescent="0.2">
      <c r="B2455" s="15"/>
      <c r="C2455" s="15"/>
      <c r="F2455" s="15"/>
      <c r="G2455" s="15"/>
      <c r="H2455" s="15"/>
      <c r="EU2455" s="16"/>
    </row>
    <row r="2456" spans="2:151" ht="26.25" customHeight="1" x14ac:dyDescent="0.2">
      <c r="B2456" s="15"/>
      <c r="C2456" s="15"/>
      <c r="F2456" s="15"/>
      <c r="G2456" s="15"/>
      <c r="H2456" s="15"/>
      <c r="EU2456" s="16"/>
    </row>
    <row r="2457" spans="2:151" ht="26.25" customHeight="1" x14ac:dyDescent="0.2">
      <c r="B2457" s="15"/>
      <c r="C2457" s="15"/>
      <c r="F2457" s="15"/>
      <c r="G2457" s="15"/>
      <c r="H2457" s="15"/>
      <c r="EU2457" s="16"/>
    </row>
    <row r="2458" spans="2:151" ht="26.25" customHeight="1" x14ac:dyDescent="0.2">
      <c r="B2458" s="15"/>
      <c r="C2458" s="15"/>
      <c r="F2458" s="15"/>
      <c r="G2458" s="15"/>
      <c r="H2458" s="15"/>
      <c r="EU2458" s="16"/>
    </row>
    <row r="2459" spans="2:151" ht="26.25" customHeight="1" x14ac:dyDescent="0.2">
      <c r="B2459" s="15"/>
      <c r="C2459" s="15"/>
      <c r="F2459" s="15"/>
      <c r="G2459" s="15"/>
      <c r="H2459" s="15"/>
      <c r="EU2459" s="16"/>
    </row>
    <row r="2460" spans="2:151" ht="26.25" customHeight="1" x14ac:dyDescent="0.2">
      <c r="B2460" s="15"/>
      <c r="C2460" s="15"/>
      <c r="F2460" s="15"/>
      <c r="G2460" s="15"/>
      <c r="H2460" s="15"/>
      <c r="EU2460" s="16"/>
    </row>
    <row r="2461" spans="2:151" ht="26.25" customHeight="1" x14ac:dyDescent="0.2">
      <c r="B2461" s="15"/>
      <c r="C2461" s="15"/>
      <c r="F2461" s="15"/>
      <c r="G2461" s="15"/>
      <c r="H2461" s="15"/>
      <c r="EU2461" s="16"/>
    </row>
    <row r="2462" spans="2:151" ht="26.25" customHeight="1" x14ac:dyDescent="0.2">
      <c r="B2462" s="15"/>
      <c r="C2462" s="15"/>
      <c r="F2462" s="15"/>
      <c r="G2462" s="15"/>
      <c r="H2462" s="15"/>
      <c r="EU2462" s="16"/>
    </row>
    <row r="2463" spans="2:151" ht="26.25" customHeight="1" x14ac:dyDescent="0.2">
      <c r="B2463" s="15"/>
      <c r="C2463" s="15"/>
      <c r="F2463" s="15"/>
      <c r="G2463" s="15"/>
      <c r="H2463" s="15"/>
      <c r="EU2463" s="16"/>
    </row>
    <row r="2464" spans="2:151" ht="26.25" customHeight="1" x14ac:dyDescent="0.2">
      <c r="B2464" s="15"/>
      <c r="C2464" s="15"/>
      <c r="F2464" s="15"/>
      <c r="G2464" s="15"/>
      <c r="H2464" s="15"/>
      <c r="EU2464" s="16"/>
    </row>
    <row r="2465" spans="2:151" ht="26.25" customHeight="1" x14ac:dyDescent="0.2">
      <c r="B2465" s="15"/>
      <c r="C2465" s="15"/>
      <c r="F2465" s="15"/>
      <c r="G2465" s="15"/>
      <c r="H2465" s="15"/>
      <c r="EU2465" s="16"/>
    </row>
    <row r="2466" spans="2:151" ht="26.25" customHeight="1" x14ac:dyDescent="0.2">
      <c r="B2466" s="15"/>
      <c r="C2466" s="15"/>
      <c r="F2466" s="15"/>
      <c r="G2466" s="15"/>
      <c r="H2466" s="15"/>
      <c r="EU2466" s="16"/>
    </row>
    <row r="2467" spans="2:151" ht="26.25" customHeight="1" x14ac:dyDescent="0.2">
      <c r="B2467" s="15"/>
      <c r="C2467" s="15"/>
      <c r="F2467" s="15"/>
      <c r="G2467" s="15"/>
      <c r="H2467" s="15"/>
      <c r="EU2467" s="16"/>
    </row>
    <row r="2468" spans="2:151" ht="26.25" customHeight="1" x14ac:dyDescent="0.2">
      <c r="B2468" s="15"/>
      <c r="C2468" s="15"/>
      <c r="F2468" s="15"/>
      <c r="G2468" s="15"/>
      <c r="H2468" s="15"/>
      <c r="EU2468" s="16"/>
    </row>
    <row r="2469" spans="2:151" ht="26.25" customHeight="1" x14ac:dyDescent="0.2">
      <c r="B2469" s="15"/>
      <c r="C2469" s="15"/>
      <c r="F2469" s="15"/>
      <c r="G2469" s="15"/>
      <c r="H2469" s="15"/>
      <c r="EU2469" s="16"/>
    </row>
    <row r="2470" spans="2:151" ht="26.25" customHeight="1" x14ac:dyDescent="0.2">
      <c r="B2470" s="15"/>
      <c r="C2470" s="15"/>
      <c r="F2470" s="15"/>
      <c r="G2470" s="15"/>
      <c r="H2470" s="15"/>
      <c r="EU2470" s="16"/>
    </row>
    <row r="2471" spans="2:151" ht="26.25" customHeight="1" x14ac:dyDescent="0.2">
      <c r="B2471" s="15"/>
      <c r="C2471" s="15"/>
      <c r="F2471" s="15"/>
      <c r="G2471" s="15"/>
      <c r="H2471" s="15"/>
      <c r="EU2471" s="16"/>
    </row>
    <row r="2472" spans="2:151" ht="26.25" customHeight="1" x14ac:dyDescent="0.2">
      <c r="B2472" s="15"/>
      <c r="C2472" s="15"/>
      <c r="F2472" s="15"/>
      <c r="G2472" s="15"/>
      <c r="H2472" s="15"/>
      <c r="EU2472" s="16"/>
    </row>
    <row r="2473" spans="2:151" ht="26.25" customHeight="1" x14ac:dyDescent="0.2">
      <c r="B2473" s="15"/>
      <c r="C2473" s="15"/>
      <c r="F2473" s="15"/>
      <c r="G2473" s="15"/>
      <c r="H2473" s="15"/>
      <c r="EU2473" s="16"/>
    </row>
    <row r="2474" spans="2:151" ht="26.25" customHeight="1" x14ac:dyDescent="0.2">
      <c r="B2474" s="15"/>
      <c r="C2474" s="15"/>
      <c r="F2474" s="15"/>
      <c r="G2474" s="15"/>
      <c r="H2474" s="15"/>
      <c r="EU2474" s="16"/>
    </row>
    <row r="2475" spans="2:151" ht="26.25" customHeight="1" x14ac:dyDescent="0.2">
      <c r="B2475" s="15"/>
      <c r="C2475" s="15"/>
      <c r="F2475" s="15"/>
      <c r="G2475" s="15"/>
      <c r="H2475" s="15"/>
      <c r="EU2475" s="16"/>
    </row>
    <row r="2476" spans="2:151" ht="26.25" customHeight="1" x14ac:dyDescent="0.2">
      <c r="B2476" s="15"/>
      <c r="C2476" s="15"/>
      <c r="F2476" s="15"/>
      <c r="G2476" s="15"/>
      <c r="H2476" s="15"/>
      <c r="EU2476" s="16"/>
    </row>
    <row r="2477" spans="2:151" ht="26.25" customHeight="1" x14ac:dyDescent="0.2">
      <c r="B2477" s="15"/>
      <c r="C2477" s="15"/>
      <c r="F2477" s="15"/>
      <c r="G2477" s="15"/>
      <c r="H2477" s="15"/>
      <c r="EU2477" s="16"/>
    </row>
    <row r="2478" spans="2:151" ht="26.25" customHeight="1" x14ac:dyDescent="0.2">
      <c r="B2478" s="15"/>
      <c r="C2478" s="15"/>
      <c r="F2478" s="15"/>
      <c r="G2478" s="15"/>
      <c r="H2478" s="15"/>
      <c r="EU2478" s="16"/>
    </row>
    <row r="2479" spans="2:151" ht="26.25" customHeight="1" x14ac:dyDescent="0.2">
      <c r="B2479" s="15"/>
      <c r="C2479" s="15"/>
      <c r="F2479" s="15"/>
      <c r="G2479" s="15"/>
      <c r="H2479" s="15"/>
      <c r="EU2479" s="16"/>
    </row>
    <row r="2480" spans="2:151" ht="26.25" customHeight="1" x14ac:dyDescent="0.2">
      <c r="B2480" s="15"/>
      <c r="C2480" s="15"/>
      <c r="F2480" s="15"/>
      <c r="G2480" s="15"/>
      <c r="H2480" s="15"/>
      <c r="EU2480" s="16"/>
    </row>
    <row r="2481" spans="2:151" ht="26.25" customHeight="1" x14ac:dyDescent="0.2">
      <c r="B2481" s="15"/>
      <c r="C2481" s="15"/>
      <c r="F2481" s="15"/>
      <c r="G2481" s="15"/>
      <c r="H2481" s="15"/>
      <c r="EU2481" s="16"/>
    </row>
    <row r="2482" spans="2:151" ht="26.25" customHeight="1" x14ac:dyDescent="0.2">
      <c r="B2482" s="15"/>
      <c r="C2482" s="15"/>
      <c r="F2482" s="15"/>
      <c r="G2482" s="15"/>
      <c r="H2482" s="15"/>
      <c r="EU2482" s="16"/>
    </row>
    <row r="2483" spans="2:151" ht="26.25" customHeight="1" x14ac:dyDescent="0.2">
      <c r="B2483" s="15"/>
      <c r="C2483" s="15"/>
      <c r="F2483" s="15"/>
      <c r="G2483" s="15"/>
      <c r="H2483" s="15"/>
      <c r="EU2483" s="16"/>
    </row>
    <row r="2484" spans="2:151" ht="26.25" customHeight="1" x14ac:dyDescent="0.2">
      <c r="B2484" s="15"/>
      <c r="C2484" s="15"/>
      <c r="F2484" s="15"/>
      <c r="G2484" s="15"/>
      <c r="H2484" s="15"/>
      <c r="EU2484" s="16"/>
    </row>
    <row r="2485" spans="2:151" ht="26.25" customHeight="1" x14ac:dyDescent="0.2">
      <c r="B2485" s="15"/>
      <c r="C2485" s="15"/>
      <c r="F2485" s="15"/>
      <c r="G2485" s="15"/>
      <c r="H2485" s="15"/>
      <c r="EU2485" s="16"/>
    </row>
    <row r="2486" spans="2:151" ht="26.25" customHeight="1" x14ac:dyDescent="0.2">
      <c r="B2486" s="15"/>
      <c r="C2486" s="15"/>
      <c r="F2486" s="15"/>
      <c r="G2486" s="15"/>
      <c r="H2486" s="15"/>
      <c r="EU2486" s="16"/>
    </row>
    <row r="2487" spans="2:151" ht="26.25" customHeight="1" x14ac:dyDescent="0.2">
      <c r="B2487" s="15"/>
      <c r="C2487" s="15"/>
      <c r="F2487" s="15"/>
      <c r="G2487" s="15"/>
      <c r="H2487" s="15"/>
      <c r="EU2487" s="16"/>
    </row>
    <row r="2488" spans="2:151" ht="26.25" customHeight="1" x14ac:dyDescent="0.2">
      <c r="B2488" s="15"/>
      <c r="C2488" s="15"/>
      <c r="F2488" s="15"/>
      <c r="G2488" s="15"/>
      <c r="H2488" s="15"/>
      <c r="EU2488" s="16"/>
    </row>
    <row r="2489" spans="2:151" ht="26.25" customHeight="1" x14ac:dyDescent="0.2">
      <c r="B2489" s="15"/>
      <c r="C2489" s="15"/>
      <c r="F2489" s="15"/>
      <c r="G2489" s="15"/>
      <c r="H2489" s="15"/>
      <c r="EU2489" s="16"/>
    </row>
    <row r="2490" spans="2:151" ht="26.25" customHeight="1" x14ac:dyDescent="0.2">
      <c r="B2490" s="15"/>
      <c r="C2490" s="15"/>
      <c r="F2490" s="15"/>
      <c r="G2490" s="15"/>
      <c r="H2490" s="15"/>
      <c r="EU2490" s="16"/>
    </row>
    <row r="2491" spans="2:151" ht="26.25" customHeight="1" x14ac:dyDescent="0.2">
      <c r="B2491" s="15"/>
      <c r="C2491" s="15"/>
      <c r="F2491" s="15"/>
      <c r="G2491" s="15"/>
      <c r="H2491" s="15"/>
      <c r="EU2491" s="16"/>
    </row>
    <row r="2492" spans="2:151" ht="26.25" customHeight="1" x14ac:dyDescent="0.2">
      <c r="B2492" s="15"/>
      <c r="C2492" s="15"/>
      <c r="F2492" s="15"/>
      <c r="G2492" s="15"/>
      <c r="H2492" s="15"/>
      <c r="EU2492" s="16"/>
    </row>
    <row r="2493" spans="2:151" ht="26.25" customHeight="1" x14ac:dyDescent="0.2">
      <c r="B2493" s="15"/>
      <c r="C2493" s="15"/>
      <c r="F2493" s="15"/>
      <c r="G2493" s="15"/>
      <c r="H2493" s="15"/>
      <c r="EU2493" s="16"/>
    </row>
    <row r="2494" spans="2:151" ht="26.25" customHeight="1" x14ac:dyDescent="0.2">
      <c r="B2494" s="15"/>
      <c r="C2494" s="15"/>
      <c r="F2494" s="15"/>
      <c r="G2494" s="15"/>
      <c r="H2494" s="15"/>
      <c r="EU2494" s="16"/>
    </row>
    <row r="2495" spans="2:151" ht="26.25" customHeight="1" x14ac:dyDescent="0.2">
      <c r="B2495" s="15"/>
      <c r="C2495" s="15"/>
      <c r="F2495" s="15"/>
      <c r="G2495" s="15"/>
      <c r="H2495" s="15"/>
      <c r="EU2495" s="16"/>
    </row>
    <row r="2496" spans="2:151" ht="26.25" customHeight="1" x14ac:dyDescent="0.2">
      <c r="B2496" s="15"/>
      <c r="C2496" s="15"/>
      <c r="F2496" s="15"/>
      <c r="G2496" s="15"/>
      <c r="H2496" s="15"/>
      <c r="EU2496" s="16"/>
    </row>
    <row r="2497" spans="2:151" ht="26.25" customHeight="1" x14ac:dyDescent="0.2">
      <c r="B2497" s="15"/>
      <c r="C2497" s="15"/>
      <c r="F2497" s="15"/>
      <c r="G2497" s="15"/>
      <c r="H2497" s="15"/>
      <c r="EU2497" s="16"/>
    </row>
    <row r="2498" spans="2:151" ht="26.25" customHeight="1" x14ac:dyDescent="0.2">
      <c r="B2498" s="15"/>
      <c r="C2498" s="15"/>
      <c r="F2498" s="15"/>
      <c r="G2498" s="15"/>
      <c r="H2498" s="15"/>
      <c r="EU2498" s="16"/>
    </row>
    <row r="2499" spans="2:151" ht="26.25" customHeight="1" x14ac:dyDescent="0.2">
      <c r="B2499" s="15"/>
      <c r="C2499" s="15"/>
      <c r="F2499" s="15"/>
      <c r="G2499" s="15"/>
      <c r="H2499" s="15"/>
      <c r="EU2499" s="16"/>
    </row>
    <row r="2500" spans="2:151" ht="26.25" customHeight="1" x14ac:dyDescent="0.2">
      <c r="B2500" s="15"/>
      <c r="C2500" s="15"/>
      <c r="F2500" s="15"/>
      <c r="G2500" s="15"/>
      <c r="H2500" s="15"/>
      <c r="EU2500" s="16"/>
    </row>
    <row r="2501" spans="2:151" ht="26.25" customHeight="1" x14ac:dyDescent="0.2">
      <c r="B2501" s="15"/>
      <c r="C2501" s="15"/>
      <c r="F2501" s="15"/>
      <c r="G2501" s="15"/>
      <c r="H2501" s="15"/>
      <c r="EU2501" s="16"/>
    </row>
    <row r="2502" spans="2:151" ht="26.25" customHeight="1" x14ac:dyDescent="0.2">
      <c r="B2502" s="15"/>
      <c r="C2502" s="15"/>
      <c r="F2502" s="15"/>
      <c r="G2502" s="15"/>
      <c r="H2502" s="15"/>
      <c r="EU2502" s="16"/>
    </row>
    <row r="2503" spans="2:151" ht="26.25" customHeight="1" x14ac:dyDescent="0.2">
      <c r="B2503" s="15"/>
      <c r="C2503" s="15"/>
      <c r="F2503" s="15"/>
      <c r="G2503" s="15"/>
      <c r="H2503" s="15"/>
      <c r="EU2503" s="16"/>
    </row>
    <row r="2504" spans="2:151" ht="26.25" customHeight="1" x14ac:dyDescent="0.2">
      <c r="B2504" s="15"/>
      <c r="C2504" s="15"/>
      <c r="F2504" s="15"/>
      <c r="G2504" s="15"/>
      <c r="H2504" s="15"/>
      <c r="EU2504" s="16"/>
    </row>
    <row r="2505" spans="2:151" ht="26.25" customHeight="1" x14ac:dyDescent="0.2">
      <c r="B2505" s="15"/>
      <c r="C2505" s="15"/>
      <c r="F2505" s="15"/>
      <c r="G2505" s="15"/>
      <c r="H2505" s="15"/>
      <c r="EU2505" s="16"/>
    </row>
    <row r="2506" spans="2:151" ht="26.25" customHeight="1" x14ac:dyDescent="0.2">
      <c r="B2506" s="15"/>
      <c r="C2506" s="15"/>
      <c r="F2506" s="15"/>
      <c r="G2506" s="15"/>
      <c r="H2506" s="15"/>
      <c r="EU2506" s="16"/>
    </row>
    <row r="2507" spans="2:151" ht="26.25" customHeight="1" x14ac:dyDescent="0.2">
      <c r="B2507" s="15"/>
      <c r="C2507" s="15"/>
      <c r="F2507" s="15"/>
      <c r="G2507" s="15"/>
      <c r="H2507" s="15"/>
      <c r="EU2507" s="16"/>
    </row>
    <row r="2508" spans="2:151" ht="26.25" customHeight="1" x14ac:dyDescent="0.2">
      <c r="B2508" s="15"/>
      <c r="C2508" s="15"/>
      <c r="F2508" s="15"/>
      <c r="G2508" s="15"/>
      <c r="H2508" s="15"/>
      <c r="EU2508" s="16"/>
    </row>
    <row r="2509" spans="2:151" ht="26.25" customHeight="1" x14ac:dyDescent="0.2">
      <c r="B2509" s="15"/>
      <c r="C2509" s="15"/>
      <c r="F2509" s="15"/>
      <c r="G2509" s="15"/>
      <c r="H2509" s="15"/>
      <c r="EU2509" s="16"/>
    </row>
    <row r="2510" spans="2:151" ht="26.25" customHeight="1" x14ac:dyDescent="0.2">
      <c r="B2510" s="15"/>
      <c r="C2510" s="15"/>
      <c r="F2510" s="15"/>
      <c r="G2510" s="15"/>
      <c r="H2510" s="15"/>
      <c r="EU2510" s="16"/>
    </row>
    <row r="2511" spans="2:151" ht="26.25" customHeight="1" x14ac:dyDescent="0.2">
      <c r="B2511" s="15"/>
      <c r="C2511" s="15"/>
      <c r="F2511" s="15"/>
      <c r="G2511" s="15"/>
      <c r="H2511" s="15"/>
      <c r="EU2511" s="16"/>
    </row>
    <row r="2512" spans="2:151" ht="26.25" customHeight="1" x14ac:dyDescent="0.2">
      <c r="B2512" s="15"/>
      <c r="C2512" s="15"/>
      <c r="F2512" s="15"/>
      <c r="G2512" s="15"/>
      <c r="H2512" s="15"/>
      <c r="EU2512" s="16"/>
    </row>
    <row r="2513" spans="2:151" ht="26.25" customHeight="1" x14ac:dyDescent="0.2">
      <c r="B2513" s="15"/>
      <c r="C2513" s="15"/>
      <c r="F2513" s="15"/>
      <c r="G2513" s="15"/>
      <c r="H2513" s="15"/>
      <c r="EU2513" s="16"/>
    </row>
    <row r="2514" spans="2:151" ht="26.25" customHeight="1" x14ac:dyDescent="0.2">
      <c r="B2514" s="15"/>
      <c r="C2514" s="15"/>
      <c r="F2514" s="15"/>
      <c r="G2514" s="15"/>
      <c r="H2514" s="15"/>
      <c r="EU2514" s="16"/>
    </row>
    <row r="2515" spans="2:151" ht="26.25" customHeight="1" x14ac:dyDescent="0.2">
      <c r="B2515" s="15"/>
      <c r="C2515" s="15"/>
      <c r="F2515" s="15"/>
      <c r="G2515" s="15"/>
      <c r="H2515" s="15"/>
      <c r="EU2515" s="16"/>
    </row>
    <row r="2516" spans="2:151" ht="26.25" customHeight="1" x14ac:dyDescent="0.2">
      <c r="B2516" s="15"/>
      <c r="C2516" s="15"/>
      <c r="F2516" s="15"/>
      <c r="G2516" s="15"/>
      <c r="H2516" s="15"/>
      <c r="EU2516" s="16"/>
    </row>
    <row r="2517" spans="2:151" ht="26.25" customHeight="1" x14ac:dyDescent="0.2">
      <c r="B2517" s="15"/>
      <c r="C2517" s="15"/>
      <c r="F2517" s="15"/>
      <c r="G2517" s="15"/>
      <c r="H2517" s="15"/>
      <c r="EU2517" s="16"/>
    </row>
    <row r="2518" spans="2:151" ht="26.25" customHeight="1" x14ac:dyDescent="0.2">
      <c r="B2518" s="15"/>
      <c r="C2518" s="15"/>
      <c r="F2518" s="15"/>
      <c r="G2518" s="15"/>
      <c r="H2518" s="15"/>
      <c r="EU2518" s="16"/>
    </row>
    <row r="2519" spans="2:151" ht="26.25" customHeight="1" x14ac:dyDescent="0.2">
      <c r="B2519" s="15"/>
      <c r="C2519" s="15"/>
      <c r="F2519" s="15"/>
      <c r="G2519" s="15"/>
      <c r="H2519" s="15"/>
      <c r="EU2519" s="16"/>
    </row>
    <row r="2520" spans="2:151" ht="26.25" customHeight="1" x14ac:dyDescent="0.2">
      <c r="B2520" s="15"/>
      <c r="C2520" s="15"/>
      <c r="F2520" s="15"/>
      <c r="G2520" s="15"/>
      <c r="H2520" s="15"/>
      <c r="EU2520" s="16"/>
    </row>
    <row r="2521" spans="2:151" ht="26.25" customHeight="1" x14ac:dyDescent="0.2">
      <c r="B2521" s="15"/>
      <c r="C2521" s="15"/>
      <c r="F2521" s="15"/>
      <c r="G2521" s="15"/>
      <c r="H2521" s="15"/>
      <c r="EU2521" s="16"/>
    </row>
    <row r="2522" spans="2:151" ht="26.25" customHeight="1" x14ac:dyDescent="0.2">
      <c r="B2522" s="15"/>
      <c r="C2522" s="15"/>
      <c r="F2522" s="15"/>
      <c r="G2522" s="15"/>
      <c r="H2522" s="15"/>
      <c r="EU2522" s="16"/>
    </row>
    <row r="2523" spans="2:151" ht="26.25" customHeight="1" x14ac:dyDescent="0.2">
      <c r="B2523" s="15"/>
      <c r="C2523" s="15"/>
      <c r="F2523" s="15"/>
      <c r="G2523" s="15"/>
      <c r="H2523" s="15"/>
      <c r="EU2523" s="16"/>
    </row>
    <row r="2524" spans="2:151" ht="26.25" customHeight="1" x14ac:dyDescent="0.2">
      <c r="B2524" s="15"/>
      <c r="C2524" s="15"/>
      <c r="F2524" s="15"/>
      <c r="G2524" s="15"/>
      <c r="H2524" s="15"/>
      <c r="EU2524" s="16"/>
    </row>
    <row r="2525" spans="2:151" ht="26.25" customHeight="1" x14ac:dyDescent="0.2">
      <c r="B2525" s="15"/>
      <c r="C2525" s="15"/>
      <c r="F2525" s="15"/>
      <c r="G2525" s="15"/>
      <c r="H2525" s="15"/>
      <c r="EU2525" s="16"/>
    </row>
    <row r="2526" spans="2:151" ht="26.25" customHeight="1" x14ac:dyDescent="0.2">
      <c r="B2526" s="15"/>
      <c r="C2526" s="15"/>
      <c r="F2526" s="15"/>
      <c r="G2526" s="15"/>
      <c r="H2526" s="15"/>
      <c r="EU2526" s="16"/>
    </row>
    <row r="2527" spans="2:151" ht="26.25" customHeight="1" x14ac:dyDescent="0.2">
      <c r="B2527" s="15"/>
      <c r="C2527" s="15"/>
      <c r="F2527" s="15"/>
      <c r="G2527" s="15"/>
      <c r="H2527" s="15"/>
      <c r="EU2527" s="16"/>
    </row>
    <row r="2528" spans="2:151" ht="26.25" customHeight="1" x14ac:dyDescent="0.2">
      <c r="B2528" s="15"/>
      <c r="C2528" s="15"/>
      <c r="F2528" s="15"/>
      <c r="G2528" s="15"/>
      <c r="H2528" s="15"/>
      <c r="EU2528" s="16"/>
    </row>
    <row r="2529" spans="2:151" ht="26.25" customHeight="1" x14ac:dyDescent="0.2">
      <c r="B2529" s="15"/>
      <c r="C2529" s="15"/>
      <c r="F2529" s="15"/>
      <c r="G2529" s="15"/>
      <c r="H2529" s="15"/>
      <c r="EU2529" s="16"/>
    </row>
    <row r="2530" spans="2:151" ht="26.25" customHeight="1" x14ac:dyDescent="0.2">
      <c r="B2530" s="15"/>
      <c r="C2530" s="15"/>
      <c r="F2530" s="15"/>
      <c r="G2530" s="15"/>
      <c r="H2530" s="15"/>
      <c r="EU2530" s="16"/>
    </row>
    <row r="2531" spans="2:151" ht="26.25" customHeight="1" x14ac:dyDescent="0.2">
      <c r="B2531" s="15"/>
      <c r="C2531" s="15"/>
      <c r="F2531" s="15"/>
      <c r="G2531" s="15"/>
      <c r="H2531" s="15"/>
      <c r="EU2531" s="16"/>
    </row>
    <row r="2532" spans="2:151" ht="26.25" customHeight="1" x14ac:dyDescent="0.2">
      <c r="B2532" s="15"/>
      <c r="C2532" s="15"/>
      <c r="F2532" s="15"/>
      <c r="G2532" s="15"/>
      <c r="H2532" s="15"/>
      <c r="EU2532" s="16"/>
    </row>
    <row r="2533" spans="2:151" ht="26.25" customHeight="1" x14ac:dyDescent="0.2">
      <c r="B2533" s="15"/>
      <c r="C2533" s="15"/>
      <c r="F2533" s="15"/>
      <c r="G2533" s="15"/>
      <c r="H2533" s="15"/>
      <c r="EU2533" s="16"/>
    </row>
    <row r="2534" spans="2:151" ht="26.25" customHeight="1" x14ac:dyDescent="0.2">
      <c r="B2534" s="15"/>
      <c r="C2534" s="15"/>
      <c r="F2534" s="15"/>
      <c r="G2534" s="15"/>
      <c r="H2534" s="15"/>
      <c r="EU2534" s="16"/>
    </row>
    <row r="2535" spans="2:151" ht="26.25" customHeight="1" x14ac:dyDescent="0.2">
      <c r="B2535" s="15"/>
      <c r="C2535" s="15"/>
      <c r="F2535" s="15"/>
      <c r="G2535" s="15"/>
      <c r="H2535" s="15"/>
      <c r="EU2535" s="16"/>
    </row>
    <row r="2536" spans="2:151" ht="26.25" customHeight="1" x14ac:dyDescent="0.2">
      <c r="B2536" s="15"/>
      <c r="C2536" s="15"/>
      <c r="F2536" s="15"/>
      <c r="G2536" s="15"/>
      <c r="H2536" s="15"/>
      <c r="EU2536" s="16"/>
    </row>
    <row r="2537" spans="2:151" ht="26.25" customHeight="1" x14ac:dyDescent="0.2">
      <c r="B2537" s="15"/>
      <c r="C2537" s="15"/>
      <c r="F2537" s="15"/>
      <c r="G2537" s="15"/>
      <c r="H2537" s="15"/>
      <c r="EU2537" s="16"/>
    </row>
    <row r="2538" spans="2:151" ht="26.25" customHeight="1" x14ac:dyDescent="0.2">
      <c r="B2538" s="15"/>
      <c r="C2538" s="15"/>
      <c r="F2538" s="15"/>
      <c r="G2538" s="15"/>
      <c r="H2538" s="15"/>
      <c r="EU2538" s="16"/>
    </row>
    <row r="2539" spans="2:151" ht="26.25" customHeight="1" x14ac:dyDescent="0.2">
      <c r="B2539" s="15"/>
      <c r="C2539" s="15"/>
      <c r="F2539" s="15"/>
      <c r="G2539" s="15"/>
      <c r="H2539" s="15"/>
      <c r="EU2539" s="16"/>
    </row>
    <row r="2540" spans="2:151" ht="26.25" customHeight="1" x14ac:dyDescent="0.2">
      <c r="B2540" s="15"/>
      <c r="C2540" s="15"/>
      <c r="F2540" s="15"/>
      <c r="G2540" s="15"/>
      <c r="H2540" s="15"/>
      <c r="EU2540" s="16"/>
    </row>
    <row r="2541" spans="2:151" ht="26.25" customHeight="1" x14ac:dyDescent="0.2">
      <c r="B2541" s="15"/>
      <c r="C2541" s="15"/>
      <c r="F2541" s="15"/>
      <c r="G2541" s="15"/>
      <c r="H2541" s="15"/>
      <c r="EU2541" s="16"/>
    </row>
    <row r="2542" spans="2:151" ht="26.25" customHeight="1" x14ac:dyDescent="0.2">
      <c r="B2542" s="15"/>
      <c r="C2542" s="15"/>
      <c r="F2542" s="15"/>
      <c r="G2542" s="15"/>
      <c r="H2542" s="15"/>
      <c r="EU2542" s="16"/>
    </row>
    <row r="2543" spans="2:151" ht="26.25" customHeight="1" x14ac:dyDescent="0.2">
      <c r="B2543" s="15"/>
      <c r="C2543" s="15"/>
      <c r="F2543" s="15"/>
      <c r="G2543" s="15"/>
      <c r="H2543" s="15"/>
      <c r="EU2543" s="16"/>
    </row>
    <row r="2544" spans="2:151" ht="26.25" customHeight="1" x14ac:dyDescent="0.2">
      <c r="B2544" s="15"/>
      <c r="C2544" s="15"/>
      <c r="F2544" s="15"/>
      <c r="G2544" s="15"/>
      <c r="H2544" s="15"/>
      <c r="EU2544" s="16"/>
    </row>
    <row r="2545" spans="2:151" ht="26.25" customHeight="1" x14ac:dyDescent="0.2">
      <c r="B2545" s="15"/>
      <c r="C2545" s="15"/>
      <c r="F2545" s="15"/>
      <c r="G2545" s="15"/>
      <c r="H2545" s="15"/>
      <c r="EU2545" s="16"/>
    </row>
    <row r="2546" spans="2:151" ht="26.25" customHeight="1" x14ac:dyDescent="0.2">
      <c r="B2546" s="15"/>
      <c r="C2546" s="15"/>
      <c r="F2546" s="15"/>
      <c r="G2546" s="15"/>
      <c r="H2546" s="15"/>
      <c r="EU2546" s="16"/>
    </row>
    <row r="2547" spans="2:151" ht="26.25" customHeight="1" x14ac:dyDescent="0.2">
      <c r="B2547" s="15"/>
      <c r="C2547" s="15"/>
      <c r="F2547" s="15"/>
      <c r="G2547" s="15"/>
      <c r="H2547" s="15"/>
      <c r="EU2547" s="16"/>
    </row>
    <row r="2548" spans="2:151" ht="26.25" customHeight="1" x14ac:dyDescent="0.2">
      <c r="B2548" s="15"/>
      <c r="C2548" s="15"/>
      <c r="F2548" s="15"/>
      <c r="G2548" s="15"/>
      <c r="H2548" s="15"/>
      <c r="EU2548" s="16"/>
    </row>
    <row r="2549" spans="2:151" ht="26.25" customHeight="1" x14ac:dyDescent="0.2">
      <c r="B2549" s="15"/>
      <c r="C2549" s="15"/>
      <c r="F2549" s="15"/>
      <c r="G2549" s="15"/>
      <c r="H2549" s="15"/>
      <c r="EU2549" s="16"/>
    </row>
    <row r="2550" spans="2:151" ht="26.25" customHeight="1" x14ac:dyDescent="0.2">
      <c r="B2550" s="15"/>
      <c r="C2550" s="15"/>
      <c r="F2550" s="15"/>
      <c r="G2550" s="15"/>
      <c r="H2550" s="15"/>
      <c r="EU2550" s="16"/>
    </row>
    <row r="2551" spans="2:151" ht="26.25" customHeight="1" x14ac:dyDescent="0.2">
      <c r="B2551" s="15"/>
      <c r="C2551" s="15"/>
      <c r="F2551" s="15"/>
      <c r="G2551" s="15"/>
      <c r="H2551" s="15"/>
      <c r="EU2551" s="16"/>
    </row>
    <row r="2552" spans="2:151" ht="26.25" customHeight="1" x14ac:dyDescent="0.2">
      <c r="B2552" s="15"/>
      <c r="C2552" s="15"/>
      <c r="F2552" s="15"/>
      <c r="G2552" s="15"/>
      <c r="H2552" s="15"/>
      <c r="EU2552" s="16"/>
    </row>
    <row r="2553" spans="2:151" ht="26.25" customHeight="1" x14ac:dyDescent="0.2">
      <c r="B2553" s="15"/>
      <c r="C2553" s="15"/>
      <c r="F2553" s="15"/>
      <c r="G2553" s="15"/>
      <c r="H2553" s="15"/>
      <c r="EU2553" s="16"/>
    </row>
    <row r="2554" spans="2:151" ht="26.25" customHeight="1" x14ac:dyDescent="0.2">
      <c r="B2554" s="15"/>
      <c r="C2554" s="15"/>
      <c r="F2554" s="15"/>
      <c r="G2554" s="15"/>
      <c r="H2554" s="15"/>
      <c r="EU2554" s="16"/>
    </row>
    <row r="2555" spans="2:151" ht="26.25" customHeight="1" x14ac:dyDescent="0.2">
      <c r="B2555" s="15"/>
      <c r="C2555" s="15"/>
      <c r="F2555" s="15"/>
      <c r="G2555" s="15"/>
      <c r="H2555" s="15"/>
      <c r="EU2555" s="16"/>
    </row>
    <row r="2556" spans="2:151" ht="26.25" customHeight="1" x14ac:dyDescent="0.2">
      <c r="B2556" s="15"/>
      <c r="C2556" s="15"/>
      <c r="F2556" s="15"/>
      <c r="G2556" s="15"/>
      <c r="H2556" s="15"/>
      <c r="EU2556" s="16"/>
    </row>
    <row r="2557" spans="2:151" ht="26.25" customHeight="1" x14ac:dyDescent="0.2">
      <c r="B2557" s="15"/>
      <c r="C2557" s="15"/>
      <c r="F2557" s="15"/>
      <c r="G2557" s="15"/>
      <c r="H2557" s="15"/>
      <c r="EU2557" s="16"/>
    </row>
    <row r="2558" spans="2:151" ht="26.25" customHeight="1" x14ac:dyDescent="0.2">
      <c r="B2558" s="15"/>
      <c r="C2558" s="15"/>
      <c r="F2558" s="15"/>
      <c r="G2558" s="15"/>
      <c r="H2558" s="15"/>
      <c r="EU2558" s="16"/>
    </row>
    <row r="2559" spans="2:151" ht="26.25" customHeight="1" x14ac:dyDescent="0.2">
      <c r="B2559" s="15"/>
      <c r="C2559" s="15"/>
      <c r="F2559" s="15"/>
      <c r="G2559" s="15"/>
      <c r="H2559" s="15"/>
      <c r="EU2559" s="16"/>
    </row>
    <row r="2560" spans="2:151" ht="26.25" customHeight="1" x14ac:dyDescent="0.2">
      <c r="B2560" s="15"/>
      <c r="C2560" s="15"/>
      <c r="F2560" s="15"/>
      <c r="G2560" s="15"/>
      <c r="H2560" s="15"/>
      <c r="EU2560" s="16"/>
    </row>
    <row r="2561" spans="2:151" ht="26.25" customHeight="1" x14ac:dyDescent="0.2">
      <c r="B2561" s="15"/>
      <c r="C2561" s="15"/>
      <c r="F2561" s="15"/>
      <c r="G2561" s="15"/>
      <c r="H2561" s="15"/>
      <c r="EU2561" s="16"/>
    </row>
    <row r="2562" spans="2:151" ht="26.25" customHeight="1" x14ac:dyDescent="0.2">
      <c r="B2562" s="15"/>
      <c r="C2562" s="15"/>
      <c r="F2562" s="15"/>
      <c r="G2562" s="15"/>
      <c r="H2562" s="15"/>
      <c r="EU2562" s="16"/>
    </row>
    <row r="2563" spans="2:151" ht="26.25" customHeight="1" x14ac:dyDescent="0.2">
      <c r="B2563" s="15"/>
      <c r="C2563" s="15"/>
      <c r="F2563" s="15"/>
      <c r="G2563" s="15"/>
      <c r="H2563" s="15"/>
      <c r="EU2563" s="16"/>
    </row>
    <row r="2564" spans="2:151" ht="26.25" customHeight="1" x14ac:dyDescent="0.2">
      <c r="B2564" s="15"/>
      <c r="C2564" s="15"/>
      <c r="F2564" s="15"/>
      <c r="G2564" s="15"/>
      <c r="H2564" s="15"/>
      <c r="EU2564" s="16"/>
    </row>
    <row r="2565" spans="2:151" ht="26.25" customHeight="1" x14ac:dyDescent="0.2">
      <c r="B2565" s="15"/>
      <c r="C2565" s="15"/>
      <c r="F2565" s="15"/>
      <c r="G2565" s="15"/>
      <c r="H2565" s="15"/>
      <c r="EU2565" s="16"/>
    </row>
    <row r="2566" spans="2:151" ht="26.25" customHeight="1" x14ac:dyDescent="0.2">
      <c r="B2566" s="15"/>
      <c r="C2566" s="15"/>
      <c r="F2566" s="15"/>
      <c r="G2566" s="15"/>
      <c r="H2566" s="15"/>
      <c r="EU2566" s="16"/>
    </row>
    <row r="2567" spans="2:151" ht="26.25" customHeight="1" x14ac:dyDescent="0.2">
      <c r="B2567" s="15"/>
      <c r="C2567" s="15"/>
      <c r="F2567" s="15"/>
      <c r="G2567" s="15"/>
      <c r="H2567" s="15"/>
      <c r="EU2567" s="16"/>
    </row>
    <row r="2568" spans="2:151" ht="26.25" customHeight="1" x14ac:dyDescent="0.2">
      <c r="B2568" s="15"/>
      <c r="C2568" s="15"/>
      <c r="F2568" s="15"/>
      <c r="G2568" s="15"/>
      <c r="H2568" s="15"/>
      <c r="EU2568" s="16"/>
    </row>
    <row r="2569" spans="2:151" ht="26.25" customHeight="1" x14ac:dyDescent="0.2">
      <c r="B2569" s="15"/>
      <c r="C2569" s="15"/>
      <c r="F2569" s="15"/>
      <c r="G2569" s="15"/>
      <c r="H2569" s="15"/>
      <c r="EU2569" s="16"/>
    </row>
    <row r="2570" spans="2:151" ht="26.25" customHeight="1" x14ac:dyDescent="0.2">
      <c r="B2570" s="15"/>
      <c r="C2570" s="15"/>
      <c r="F2570" s="15"/>
      <c r="G2570" s="15"/>
      <c r="H2570" s="15"/>
      <c r="EU2570" s="16"/>
    </row>
    <row r="2571" spans="2:151" ht="26.25" customHeight="1" x14ac:dyDescent="0.2">
      <c r="B2571" s="15"/>
      <c r="C2571" s="15"/>
      <c r="F2571" s="15"/>
      <c r="G2571" s="15"/>
      <c r="H2571" s="15"/>
      <c r="EU2571" s="16"/>
    </row>
    <row r="2572" spans="2:151" ht="26.25" customHeight="1" x14ac:dyDescent="0.2">
      <c r="B2572" s="15"/>
      <c r="C2572" s="15"/>
      <c r="F2572" s="15"/>
      <c r="G2572" s="15"/>
      <c r="H2572" s="15"/>
      <c r="EU2572" s="16"/>
    </row>
    <row r="2573" spans="2:151" ht="26.25" customHeight="1" x14ac:dyDescent="0.2">
      <c r="B2573" s="15"/>
      <c r="C2573" s="15"/>
      <c r="F2573" s="15"/>
      <c r="G2573" s="15"/>
      <c r="H2573" s="15"/>
      <c r="EU2573" s="16"/>
    </row>
    <row r="2574" spans="2:151" ht="26.25" customHeight="1" x14ac:dyDescent="0.2">
      <c r="B2574" s="15"/>
      <c r="C2574" s="15"/>
      <c r="F2574" s="15"/>
      <c r="G2574" s="15"/>
      <c r="H2574" s="15"/>
      <c r="EU2574" s="16"/>
    </row>
    <row r="2575" spans="2:151" ht="26.25" customHeight="1" x14ac:dyDescent="0.2">
      <c r="B2575" s="15"/>
      <c r="C2575" s="15"/>
      <c r="F2575" s="15"/>
      <c r="G2575" s="15"/>
      <c r="H2575" s="15"/>
      <c r="EU2575" s="16"/>
    </row>
    <row r="2576" spans="2:151" ht="26.25" customHeight="1" x14ac:dyDescent="0.2">
      <c r="B2576" s="15"/>
      <c r="C2576" s="15"/>
      <c r="F2576" s="15"/>
      <c r="G2576" s="15"/>
      <c r="H2576" s="15"/>
      <c r="EU2576" s="16"/>
    </row>
    <row r="2577" spans="2:151" ht="26.25" customHeight="1" x14ac:dyDescent="0.2">
      <c r="B2577" s="15"/>
      <c r="C2577" s="15"/>
      <c r="F2577" s="15"/>
      <c r="G2577" s="15"/>
      <c r="H2577" s="15"/>
      <c r="EU2577" s="16"/>
    </row>
    <row r="2578" spans="2:151" ht="26.25" customHeight="1" x14ac:dyDescent="0.2">
      <c r="B2578" s="15"/>
      <c r="C2578" s="15"/>
      <c r="F2578" s="15"/>
      <c r="G2578" s="15"/>
      <c r="H2578" s="15"/>
      <c r="EU2578" s="16"/>
    </row>
    <row r="2579" spans="2:151" ht="26.25" customHeight="1" x14ac:dyDescent="0.2">
      <c r="B2579" s="15"/>
      <c r="C2579" s="15"/>
      <c r="F2579" s="15"/>
      <c r="G2579" s="15"/>
      <c r="H2579" s="15"/>
      <c r="EU2579" s="16"/>
    </row>
    <row r="2580" spans="2:151" ht="26.25" customHeight="1" x14ac:dyDescent="0.2">
      <c r="B2580" s="15"/>
      <c r="C2580" s="15"/>
      <c r="F2580" s="15"/>
      <c r="G2580" s="15"/>
      <c r="H2580" s="15"/>
      <c r="EU2580" s="16"/>
    </row>
    <row r="2581" spans="2:151" ht="26.25" customHeight="1" x14ac:dyDescent="0.2">
      <c r="B2581" s="15"/>
      <c r="C2581" s="15"/>
      <c r="F2581" s="15"/>
      <c r="G2581" s="15"/>
      <c r="H2581" s="15"/>
      <c r="EU2581" s="16"/>
    </row>
    <row r="2582" spans="2:151" ht="26.25" customHeight="1" x14ac:dyDescent="0.2">
      <c r="B2582" s="15"/>
      <c r="C2582" s="15"/>
      <c r="F2582" s="15"/>
      <c r="G2582" s="15"/>
      <c r="H2582" s="15"/>
      <c r="EU2582" s="16"/>
    </row>
    <row r="2583" spans="2:151" ht="26.25" customHeight="1" x14ac:dyDescent="0.2">
      <c r="B2583" s="15"/>
      <c r="C2583" s="15"/>
      <c r="F2583" s="15"/>
      <c r="G2583" s="15"/>
      <c r="H2583" s="15"/>
      <c r="EU2583" s="16"/>
    </row>
    <row r="2584" spans="2:151" ht="26.25" customHeight="1" x14ac:dyDescent="0.2">
      <c r="B2584" s="15"/>
      <c r="C2584" s="15"/>
      <c r="F2584" s="15"/>
      <c r="G2584" s="15"/>
      <c r="H2584" s="15"/>
      <c r="EU2584" s="16"/>
    </row>
    <row r="2585" spans="2:151" ht="26.25" customHeight="1" x14ac:dyDescent="0.2">
      <c r="B2585" s="15"/>
      <c r="C2585" s="15"/>
      <c r="F2585" s="15"/>
      <c r="G2585" s="15"/>
      <c r="H2585" s="15"/>
      <c r="EU2585" s="16"/>
    </row>
    <row r="2586" spans="2:151" ht="26.25" customHeight="1" x14ac:dyDescent="0.2">
      <c r="B2586" s="15"/>
      <c r="C2586" s="15"/>
      <c r="F2586" s="15"/>
      <c r="G2586" s="15"/>
      <c r="H2586" s="15"/>
      <c r="EU2586" s="16"/>
    </row>
    <row r="2587" spans="2:151" ht="26.25" customHeight="1" x14ac:dyDescent="0.2">
      <c r="B2587" s="15"/>
      <c r="C2587" s="15"/>
      <c r="F2587" s="15"/>
      <c r="G2587" s="15"/>
      <c r="H2587" s="15"/>
      <c r="EU2587" s="16"/>
    </row>
    <row r="2588" spans="2:151" ht="26.25" customHeight="1" x14ac:dyDescent="0.2">
      <c r="B2588" s="15"/>
      <c r="C2588" s="15"/>
      <c r="F2588" s="15"/>
      <c r="G2588" s="15"/>
      <c r="H2588" s="15"/>
      <c r="EU2588" s="16"/>
    </row>
    <row r="2589" spans="2:151" ht="26.25" customHeight="1" x14ac:dyDescent="0.2">
      <c r="B2589" s="15"/>
      <c r="C2589" s="15"/>
      <c r="F2589" s="15"/>
      <c r="G2589" s="15"/>
      <c r="H2589" s="15"/>
      <c r="EU2589" s="16"/>
    </row>
    <row r="2590" spans="2:151" ht="26.25" customHeight="1" x14ac:dyDescent="0.2">
      <c r="B2590" s="15"/>
      <c r="C2590" s="15"/>
      <c r="F2590" s="15"/>
      <c r="G2590" s="15"/>
      <c r="H2590" s="15"/>
      <c r="EU2590" s="16"/>
    </row>
    <row r="2591" spans="2:151" ht="26.25" customHeight="1" x14ac:dyDescent="0.2">
      <c r="B2591" s="15"/>
      <c r="C2591" s="15"/>
      <c r="F2591" s="15"/>
      <c r="G2591" s="15"/>
      <c r="H2591" s="15"/>
      <c r="EU2591" s="16"/>
    </row>
    <row r="2592" spans="2:151" ht="26.25" customHeight="1" x14ac:dyDescent="0.2">
      <c r="B2592" s="15"/>
      <c r="C2592" s="15"/>
      <c r="F2592" s="15"/>
      <c r="G2592" s="15"/>
      <c r="H2592" s="15"/>
      <c r="EU2592" s="16"/>
    </row>
    <row r="2593" spans="2:151" ht="26.25" customHeight="1" x14ac:dyDescent="0.2">
      <c r="B2593" s="15"/>
      <c r="C2593" s="15"/>
      <c r="F2593" s="15"/>
      <c r="G2593" s="15"/>
      <c r="H2593" s="15"/>
      <c r="EU2593" s="16"/>
    </row>
    <row r="2594" spans="2:151" ht="26.25" customHeight="1" x14ac:dyDescent="0.2">
      <c r="B2594" s="15"/>
      <c r="C2594" s="15"/>
      <c r="F2594" s="15"/>
      <c r="G2594" s="15"/>
      <c r="H2594" s="15"/>
      <c r="EU2594" s="16"/>
    </row>
    <row r="2595" spans="2:151" ht="26.25" customHeight="1" x14ac:dyDescent="0.2">
      <c r="B2595" s="15"/>
      <c r="C2595" s="15"/>
      <c r="F2595" s="15"/>
      <c r="G2595" s="15"/>
      <c r="H2595" s="15"/>
      <c r="EU2595" s="16"/>
    </row>
    <row r="2596" spans="2:151" ht="26.25" customHeight="1" x14ac:dyDescent="0.2">
      <c r="B2596" s="15"/>
      <c r="C2596" s="15"/>
      <c r="F2596" s="15"/>
      <c r="G2596" s="15"/>
      <c r="H2596" s="15"/>
      <c r="EU2596" s="16"/>
    </row>
    <row r="2597" spans="2:151" ht="26.25" customHeight="1" x14ac:dyDescent="0.2">
      <c r="B2597" s="15"/>
      <c r="C2597" s="15"/>
      <c r="F2597" s="15"/>
      <c r="G2597" s="15"/>
      <c r="H2597" s="15"/>
      <c r="EU2597" s="16"/>
    </row>
    <row r="2598" spans="2:151" ht="26.25" customHeight="1" x14ac:dyDescent="0.2">
      <c r="B2598" s="15"/>
      <c r="C2598" s="15"/>
      <c r="F2598" s="15"/>
      <c r="G2598" s="15"/>
      <c r="H2598" s="15"/>
      <c r="EU2598" s="16"/>
    </row>
    <row r="2599" spans="2:151" ht="26.25" customHeight="1" x14ac:dyDescent="0.2">
      <c r="B2599" s="15"/>
      <c r="C2599" s="15"/>
      <c r="F2599" s="15"/>
      <c r="G2599" s="15"/>
      <c r="H2599" s="15"/>
      <c r="EU2599" s="16"/>
    </row>
    <row r="2600" spans="2:151" ht="26.25" customHeight="1" x14ac:dyDescent="0.2">
      <c r="B2600" s="15"/>
      <c r="C2600" s="15"/>
      <c r="F2600" s="15"/>
      <c r="G2600" s="15"/>
      <c r="H2600" s="15"/>
      <c r="EU2600" s="16"/>
    </row>
    <row r="2601" spans="2:151" ht="26.25" customHeight="1" x14ac:dyDescent="0.2">
      <c r="B2601" s="15"/>
      <c r="C2601" s="15"/>
      <c r="F2601" s="15"/>
      <c r="G2601" s="15"/>
      <c r="H2601" s="15"/>
      <c r="EU2601" s="16"/>
    </row>
    <row r="2602" spans="2:151" ht="26.25" customHeight="1" x14ac:dyDescent="0.2">
      <c r="B2602" s="15"/>
      <c r="C2602" s="15"/>
      <c r="F2602" s="15"/>
      <c r="G2602" s="15"/>
      <c r="H2602" s="15"/>
      <c r="EU2602" s="16"/>
    </row>
    <row r="2603" spans="2:151" ht="26.25" customHeight="1" x14ac:dyDescent="0.2">
      <c r="B2603" s="15"/>
      <c r="C2603" s="15"/>
      <c r="F2603" s="15"/>
      <c r="G2603" s="15"/>
      <c r="H2603" s="15"/>
      <c r="EU2603" s="16"/>
    </row>
    <row r="2604" spans="2:151" ht="26.25" customHeight="1" x14ac:dyDescent="0.2">
      <c r="B2604" s="15"/>
      <c r="C2604" s="15"/>
      <c r="F2604" s="15"/>
      <c r="G2604" s="15"/>
      <c r="H2604" s="15"/>
      <c r="EU2604" s="16"/>
    </row>
    <row r="2605" spans="2:151" ht="26.25" customHeight="1" x14ac:dyDescent="0.2">
      <c r="B2605" s="15"/>
      <c r="C2605" s="15"/>
      <c r="F2605" s="15"/>
      <c r="G2605" s="15"/>
      <c r="H2605" s="15"/>
      <c r="EU2605" s="16"/>
    </row>
    <row r="2606" spans="2:151" ht="26.25" customHeight="1" x14ac:dyDescent="0.2">
      <c r="B2606" s="15"/>
      <c r="C2606" s="15"/>
      <c r="F2606" s="15"/>
      <c r="G2606" s="15"/>
      <c r="H2606" s="15"/>
      <c r="EU2606" s="16"/>
    </row>
    <row r="2607" spans="2:151" ht="26.25" customHeight="1" x14ac:dyDescent="0.2">
      <c r="B2607" s="15"/>
      <c r="C2607" s="15"/>
      <c r="F2607" s="15"/>
      <c r="G2607" s="15"/>
      <c r="H2607" s="15"/>
      <c r="EU2607" s="16"/>
    </row>
    <row r="2608" spans="2:151" ht="26.25" customHeight="1" x14ac:dyDescent="0.2">
      <c r="B2608" s="15"/>
      <c r="C2608" s="15"/>
      <c r="F2608" s="15"/>
      <c r="G2608" s="15"/>
      <c r="H2608" s="15"/>
      <c r="EU2608" s="16"/>
    </row>
    <row r="2609" spans="2:151" ht="26.25" customHeight="1" x14ac:dyDescent="0.2">
      <c r="B2609" s="15"/>
      <c r="C2609" s="15"/>
      <c r="F2609" s="15"/>
      <c r="G2609" s="15"/>
      <c r="H2609" s="15"/>
      <c r="EU2609" s="16"/>
    </row>
    <row r="2610" spans="2:151" ht="26.25" customHeight="1" x14ac:dyDescent="0.2">
      <c r="B2610" s="15"/>
      <c r="C2610" s="15"/>
      <c r="F2610" s="15"/>
      <c r="G2610" s="15"/>
      <c r="H2610" s="15"/>
      <c r="EU2610" s="16"/>
    </row>
    <row r="2611" spans="2:151" ht="26.25" customHeight="1" x14ac:dyDescent="0.2">
      <c r="B2611" s="15"/>
      <c r="C2611" s="15"/>
      <c r="F2611" s="15"/>
      <c r="G2611" s="15"/>
      <c r="H2611" s="15"/>
      <c r="EU2611" s="16"/>
    </row>
    <row r="2612" spans="2:151" ht="26.25" customHeight="1" x14ac:dyDescent="0.2">
      <c r="B2612" s="15"/>
      <c r="C2612" s="15"/>
      <c r="F2612" s="15"/>
      <c r="G2612" s="15"/>
      <c r="H2612" s="15"/>
      <c r="EU2612" s="16"/>
    </row>
    <row r="2613" spans="2:151" ht="26.25" customHeight="1" x14ac:dyDescent="0.2">
      <c r="B2613" s="15"/>
      <c r="C2613" s="15"/>
      <c r="F2613" s="15"/>
      <c r="G2613" s="15"/>
      <c r="H2613" s="15"/>
      <c r="EU2613" s="16"/>
    </row>
    <row r="2614" spans="2:151" ht="26.25" customHeight="1" x14ac:dyDescent="0.2">
      <c r="B2614" s="15"/>
      <c r="C2614" s="15"/>
      <c r="F2614" s="15"/>
      <c r="G2614" s="15"/>
      <c r="H2614" s="15"/>
      <c r="EU2614" s="16"/>
    </row>
    <row r="2615" spans="2:151" ht="26.25" customHeight="1" x14ac:dyDescent="0.2">
      <c r="B2615" s="15"/>
      <c r="C2615" s="15"/>
      <c r="F2615" s="15"/>
      <c r="G2615" s="15"/>
      <c r="H2615" s="15"/>
      <c r="EU2615" s="16"/>
    </row>
    <row r="2616" spans="2:151" ht="26.25" customHeight="1" x14ac:dyDescent="0.2">
      <c r="B2616" s="15"/>
      <c r="C2616" s="15"/>
      <c r="F2616" s="15"/>
      <c r="G2616" s="15"/>
      <c r="H2616" s="15"/>
      <c r="EU2616" s="16"/>
    </row>
    <row r="2617" spans="2:151" ht="26.25" customHeight="1" x14ac:dyDescent="0.2">
      <c r="B2617" s="15"/>
      <c r="C2617" s="15"/>
      <c r="F2617" s="15"/>
      <c r="G2617" s="15"/>
      <c r="H2617" s="15"/>
      <c r="EU2617" s="16"/>
    </row>
    <row r="2618" spans="2:151" ht="26.25" customHeight="1" x14ac:dyDescent="0.2">
      <c r="B2618" s="15"/>
      <c r="C2618" s="15"/>
      <c r="F2618" s="15"/>
      <c r="G2618" s="15"/>
      <c r="H2618" s="15"/>
      <c r="EU2618" s="16"/>
    </row>
    <row r="2619" spans="2:151" ht="26.25" customHeight="1" x14ac:dyDescent="0.2">
      <c r="B2619" s="15"/>
      <c r="C2619" s="15"/>
      <c r="F2619" s="15"/>
      <c r="G2619" s="15"/>
      <c r="H2619" s="15"/>
      <c r="EU2619" s="16"/>
    </row>
    <row r="2620" spans="2:151" ht="26.25" customHeight="1" x14ac:dyDescent="0.2">
      <c r="B2620" s="15"/>
      <c r="C2620" s="15"/>
      <c r="F2620" s="15"/>
      <c r="G2620" s="15"/>
      <c r="H2620" s="15"/>
      <c r="EU2620" s="16"/>
    </row>
    <row r="2621" spans="2:151" ht="26.25" customHeight="1" x14ac:dyDescent="0.2">
      <c r="B2621" s="15"/>
      <c r="C2621" s="15"/>
      <c r="F2621" s="15"/>
      <c r="G2621" s="15"/>
      <c r="H2621" s="15"/>
      <c r="EU2621" s="16"/>
    </row>
    <row r="2622" spans="2:151" ht="26.25" customHeight="1" x14ac:dyDescent="0.2">
      <c r="B2622" s="15"/>
      <c r="C2622" s="15"/>
      <c r="F2622" s="15"/>
      <c r="G2622" s="15"/>
      <c r="H2622" s="15"/>
      <c r="EU2622" s="16"/>
    </row>
    <row r="2623" spans="2:151" ht="26.25" customHeight="1" x14ac:dyDescent="0.2">
      <c r="B2623" s="15"/>
      <c r="C2623" s="15"/>
      <c r="F2623" s="15"/>
      <c r="G2623" s="15"/>
      <c r="H2623" s="15"/>
      <c r="EU2623" s="16"/>
    </row>
    <row r="2624" spans="2:151" ht="26.25" customHeight="1" x14ac:dyDescent="0.2">
      <c r="B2624" s="15"/>
      <c r="C2624" s="15"/>
      <c r="F2624" s="15"/>
      <c r="G2624" s="15"/>
      <c r="H2624" s="15"/>
      <c r="EU2624" s="16"/>
    </row>
    <row r="2625" spans="2:151" ht="26.25" customHeight="1" x14ac:dyDescent="0.2">
      <c r="B2625" s="15"/>
      <c r="C2625" s="15"/>
      <c r="F2625" s="15"/>
      <c r="G2625" s="15"/>
      <c r="H2625" s="15"/>
      <c r="EU2625" s="16"/>
    </row>
    <row r="2626" spans="2:151" ht="26.25" customHeight="1" x14ac:dyDescent="0.2">
      <c r="B2626" s="15"/>
      <c r="C2626" s="15"/>
      <c r="F2626" s="15"/>
      <c r="G2626" s="15"/>
      <c r="H2626" s="15"/>
      <c r="EU2626" s="16"/>
    </row>
    <row r="2627" spans="2:151" ht="26.25" customHeight="1" x14ac:dyDescent="0.2">
      <c r="B2627" s="15"/>
      <c r="C2627" s="15"/>
      <c r="F2627" s="15"/>
      <c r="G2627" s="15"/>
      <c r="H2627" s="15"/>
      <c r="EU2627" s="16"/>
    </row>
    <row r="2628" spans="2:151" ht="26.25" customHeight="1" x14ac:dyDescent="0.2">
      <c r="B2628" s="15"/>
      <c r="C2628" s="15"/>
      <c r="F2628" s="15"/>
      <c r="G2628" s="15"/>
      <c r="H2628" s="15"/>
      <c r="EU2628" s="16"/>
    </row>
    <row r="2629" spans="2:151" ht="26.25" customHeight="1" x14ac:dyDescent="0.2">
      <c r="B2629" s="15"/>
      <c r="C2629" s="15"/>
      <c r="F2629" s="15"/>
      <c r="G2629" s="15"/>
      <c r="H2629" s="15"/>
      <c r="EU2629" s="16"/>
    </row>
    <row r="2630" spans="2:151" ht="26.25" customHeight="1" x14ac:dyDescent="0.2">
      <c r="B2630" s="15"/>
      <c r="C2630" s="15"/>
      <c r="F2630" s="15"/>
      <c r="G2630" s="15"/>
      <c r="H2630" s="15"/>
      <c r="EU2630" s="16"/>
    </row>
    <row r="2631" spans="2:151" ht="26.25" customHeight="1" x14ac:dyDescent="0.2">
      <c r="B2631" s="15"/>
      <c r="C2631" s="15"/>
      <c r="F2631" s="15"/>
      <c r="G2631" s="15"/>
      <c r="H2631" s="15"/>
      <c r="EU2631" s="16"/>
    </row>
    <row r="2632" spans="2:151" ht="26.25" customHeight="1" x14ac:dyDescent="0.2">
      <c r="B2632" s="15"/>
      <c r="C2632" s="15"/>
      <c r="F2632" s="15"/>
      <c r="G2632" s="15"/>
      <c r="H2632" s="15"/>
      <c r="EU2632" s="16"/>
    </row>
    <row r="2633" spans="2:151" ht="26.25" customHeight="1" x14ac:dyDescent="0.2">
      <c r="B2633" s="15"/>
      <c r="C2633" s="15"/>
      <c r="F2633" s="15"/>
      <c r="G2633" s="15"/>
      <c r="H2633" s="15"/>
      <c r="EU2633" s="16"/>
    </row>
    <row r="2634" spans="2:151" ht="26.25" customHeight="1" x14ac:dyDescent="0.2">
      <c r="B2634" s="15"/>
      <c r="C2634" s="15"/>
      <c r="F2634" s="15"/>
      <c r="G2634" s="15"/>
      <c r="H2634" s="15"/>
      <c r="EU2634" s="16"/>
    </row>
    <row r="2635" spans="2:151" ht="26.25" customHeight="1" x14ac:dyDescent="0.2">
      <c r="B2635" s="15"/>
      <c r="C2635" s="15"/>
      <c r="F2635" s="15"/>
      <c r="G2635" s="15"/>
      <c r="H2635" s="15"/>
      <c r="EU2635" s="16"/>
    </row>
    <row r="2636" spans="2:151" ht="26.25" customHeight="1" x14ac:dyDescent="0.2">
      <c r="B2636" s="15"/>
      <c r="C2636" s="15"/>
      <c r="F2636" s="15"/>
      <c r="G2636" s="15"/>
      <c r="H2636" s="15"/>
      <c r="EU2636" s="16"/>
    </row>
    <row r="2637" spans="2:151" ht="26.25" customHeight="1" x14ac:dyDescent="0.2">
      <c r="B2637" s="15"/>
      <c r="C2637" s="15"/>
      <c r="F2637" s="15"/>
      <c r="G2637" s="15"/>
      <c r="H2637" s="15"/>
      <c r="EU2637" s="16"/>
    </row>
    <row r="2638" spans="2:151" ht="26.25" customHeight="1" x14ac:dyDescent="0.2">
      <c r="B2638" s="15"/>
      <c r="C2638" s="15"/>
      <c r="F2638" s="15"/>
      <c r="G2638" s="15"/>
      <c r="H2638" s="15"/>
      <c r="EU2638" s="16"/>
    </row>
    <row r="2639" spans="2:151" ht="26.25" customHeight="1" x14ac:dyDescent="0.2">
      <c r="B2639" s="15"/>
      <c r="C2639" s="15"/>
      <c r="F2639" s="15"/>
      <c r="G2639" s="15"/>
      <c r="H2639" s="15"/>
      <c r="EU2639" s="16"/>
    </row>
    <row r="2640" spans="2:151" ht="26.25" customHeight="1" x14ac:dyDescent="0.2">
      <c r="B2640" s="15"/>
      <c r="C2640" s="15"/>
      <c r="F2640" s="15"/>
      <c r="G2640" s="15"/>
      <c r="H2640" s="15"/>
      <c r="EU2640" s="16"/>
    </row>
    <row r="2641" spans="2:151" ht="26.25" customHeight="1" x14ac:dyDescent="0.2">
      <c r="B2641" s="15"/>
      <c r="C2641" s="15"/>
      <c r="F2641" s="15"/>
      <c r="G2641" s="15"/>
      <c r="H2641" s="15"/>
      <c r="EU2641" s="16"/>
    </row>
    <row r="2642" spans="2:151" ht="26.25" customHeight="1" x14ac:dyDescent="0.2">
      <c r="B2642" s="15"/>
      <c r="C2642" s="15"/>
      <c r="F2642" s="15"/>
      <c r="G2642" s="15"/>
      <c r="H2642" s="15"/>
      <c r="EU2642" s="16"/>
    </row>
    <row r="2643" spans="2:151" ht="26.25" customHeight="1" x14ac:dyDescent="0.2">
      <c r="B2643" s="15"/>
      <c r="C2643" s="15"/>
      <c r="F2643" s="15"/>
      <c r="G2643" s="15"/>
      <c r="H2643" s="15"/>
      <c r="EU2643" s="16"/>
    </row>
    <row r="2644" spans="2:151" ht="26.25" customHeight="1" x14ac:dyDescent="0.2">
      <c r="B2644" s="15"/>
      <c r="C2644" s="15"/>
      <c r="F2644" s="15"/>
      <c r="G2644" s="15"/>
      <c r="H2644" s="15"/>
      <c r="EU2644" s="16"/>
    </row>
    <row r="2645" spans="2:151" ht="26.25" customHeight="1" x14ac:dyDescent="0.2">
      <c r="B2645" s="15"/>
      <c r="C2645" s="15"/>
      <c r="F2645" s="15"/>
      <c r="G2645" s="15"/>
      <c r="H2645" s="15"/>
      <c r="EU2645" s="16"/>
    </row>
    <row r="2646" spans="2:151" ht="26.25" customHeight="1" x14ac:dyDescent="0.2">
      <c r="B2646" s="15"/>
      <c r="C2646" s="15"/>
      <c r="F2646" s="15"/>
      <c r="G2646" s="15"/>
      <c r="H2646" s="15"/>
      <c r="EU2646" s="16"/>
    </row>
    <row r="2647" spans="2:151" ht="26.25" customHeight="1" x14ac:dyDescent="0.2">
      <c r="B2647" s="15"/>
      <c r="C2647" s="15"/>
      <c r="F2647" s="15"/>
      <c r="G2647" s="15"/>
      <c r="H2647" s="15"/>
      <c r="EU2647" s="16"/>
    </row>
    <row r="2648" spans="2:151" ht="26.25" customHeight="1" x14ac:dyDescent="0.2">
      <c r="B2648" s="15"/>
      <c r="C2648" s="15"/>
      <c r="F2648" s="15"/>
      <c r="G2648" s="15"/>
      <c r="H2648" s="15"/>
      <c r="EU2648" s="16"/>
    </row>
    <row r="2649" spans="2:151" ht="26.25" customHeight="1" x14ac:dyDescent="0.2">
      <c r="B2649" s="15"/>
      <c r="C2649" s="15"/>
      <c r="F2649" s="15"/>
      <c r="G2649" s="15"/>
      <c r="H2649" s="15"/>
      <c r="EU2649" s="16"/>
    </row>
    <row r="2650" spans="2:151" ht="26.25" customHeight="1" x14ac:dyDescent="0.2">
      <c r="B2650" s="15"/>
      <c r="C2650" s="15"/>
      <c r="F2650" s="15"/>
      <c r="G2650" s="15"/>
      <c r="H2650" s="15"/>
      <c r="EU2650" s="16"/>
    </row>
    <row r="2651" spans="2:151" ht="26.25" customHeight="1" x14ac:dyDescent="0.2">
      <c r="B2651" s="15"/>
      <c r="C2651" s="15"/>
      <c r="F2651" s="15"/>
      <c r="G2651" s="15"/>
      <c r="H2651" s="15"/>
      <c r="EU2651" s="16"/>
    </row>
    <row r="2652" spans="2:151" ht="26.25" customHeight="1" x14ac:dyDescent="0.2">
      <c r="B2652" s="15"/>
      <c r="C2652" s="15"/>
      <c r="F2652" s="15"/>
      <c r="G2652" s="15"/>
      <c r="H2652" s="15"/>
      <c r="EU2652" s="16"/>
    </row>
    <row r="2653" spans="2:151" ht="26.25" customHeight="1" x14ac:dyDescent="0.2">
      <c r="B2653" s="15"/>
      <c r="C2653" s="15"/>
      <c r="F2653" s="15"/>
      <c r="G2653" s="15"/>
      <c r="H2653" s="15"/>
      <c r="EU2653" s="16"/>
    </row>
    <row r="2654" spans="2:151" ht="26.25" customHeight="1" x14ac:dyDescent="0.2">
      <c r="B2654" s="15"/>
      <c r="C2654" s="15"/>
      <c r="F2654" s="15"/>
      <c r="G2654" s="15"/>
      <c r="H2654" s="15"/>
      <c r="EU2654" s="16"/>
    </row>
    <row r="2655" spans="2:151" ht="26.25" customHeight="1" x14ac:dyDescent="0.2">
      <c r="B2655" s="15"/>
      <c r="C2655" s="15"/>
      <c r="F2655" s="15"/>
      <c r="G2655" s="15"/>
      <c r="H2655" s="15"/>
      <c r="EU2655" s="16"/>
    </row>
    <row r="2656" spans="2:151" ht="26.25" customHeight="1" x14ac:dyDescent="0.2">
      <c r="B2656" s="15"/>
      <c r="C2656" s="15"/>
      <c r="F2656" s="15"/>
      <c r="G2656" s="15"/>
      <c r="H2656" s="15"/>
      <c r="EU2656" s="16"/>
    </row>
    <row r="2657" spans="2:151" ht="26.25" customHeight="1" x14ac:dyDescent="0.2">
      <c r="B2657" s="15"/>
      <c r="C2657" s="15"/>
      <c r="F2657" s="15"/>
      <c r="G2657" s="15"/>
      <c r="H2657" s="15"/>
      <c r="EU2657" s="16"/>
    </row>
    <row r="2658" spans="2:151" ht="26.25" customHeight="1" x14ac:dyDescent="0.2">
      <c r="B2658" s="15"/>
      <c r="C2658" s="15"/>
      <c r="F2658" s="15"/>
      <c r="G2658" s="15"/>
      <c r="H2658" s="15"/>
      <c r="EU2658" s="16"/>
    </row>
    <row r="2659" spans="2:151" ht="26.25" customHeight="1" x14ac:dyDescent="0.2">
      <c r="B2659" s="15"/>
      <c r="C2659" s="15"/>
      <c r="F2659" s="15"/>
      <c r="G2659" s="15"/>
      <c r="H2659" s="15"/>
      <c r="EU2659" s="16"/>
    </row>
    <row r="2660" spans="2:151" ht="26.25" customHeight="1" x14ac:dyDescent="0.2">
      <c r="B2660" s="15"/>
      <c r="C2660" s="15"/>
      <c r="F2660" s="15"/>
      <c r="G2660" s="15"/>
      <c r="H2660" s="15"/>
      <c r="EU2660" s="16"/>
    </row>
    <row r="2661" spans="2:151" ht="26.25" customHeight="1" x14ac:dyDescent="0.2">
      <c r="B2661" s="15"/>
      <c r="C2661" s="15"/>
      <c r="F2661" s="15"/>
      <c r="G2661" s="15"/>
      <c r="H2661" s="15"/>
      <c r="EU2661" s="16"/>
    </row>
    <row r="2662" spans="2:151" ht="26.25" customHeight="1" x14ac:dyDescent="0.2">
      <c r="B2662" s="15"/>
      <c r="C2662" s="15"/>
      <c r="F2662" s="15"/>
      <c r="G2662" s="15"/>
      <c r="H2662" s="15"/>
      <c r="EU2662" s="16"/>
    </row>
    <row r="2663" spans="2:151" ht="26.25" customHeight="1" x14ac:dyDescent="0.2">
      <c r="B2663" s="15"/>
      <c r="C2663" s="15"/>
      <c r="F2663" s="15"/>
      <c r="G2663" s="15"/>
      <c r="H2663" s="15"/>
      <c r="EU2663" s="16"/>
    </row>
    <row r="2664" spans="2:151" ht="26.25" customHeight="1" x14ac:dyDescent="0.2">
      <c r="B2664" s="15"/>
      <c r="C2664" s="15"/>
      <c r="F2664" s="15"/>
      <c r="G2664" s="15"/>
      <c r="H2664" s="15"/>
      <c r="EU2664" s="16"/>
    </row>
    <row r="2665" spans="2:151" ht="26.25" customHeight="1" x14ac:dyDescent="0.2">
      <c r="B2665" s="15"/>
      <c r="C2665" s="15"/>
      <c r="F2665" s="15"/>
      <c r="G2665" s="15"/>
      <c r="H2665" s="15"/>
      <c r="EU2665" s="16"/>
    </row>
    <row r="2666" spans="2:151" ht="26.25" customHeight="1" x14ac:dyDescent="0.2">
      <c r="B2666" s="15"/>
      <c r="C2666" s="15"/>
      <c r="F2666" s="15"/>
      <c r="G2666" s="15"/>
      <c r="H2666" s="15"/>
      <c r="EU2666" s="16"/>
    </row>
    <row r="2667" spans="2:151" ht="26.25" customHeight="1" x14ac:dyDescent="0.2">
      <c r="B2667" s="15"/>
      <c r="C2667" s="15"/>
      <c r="F2667" s="15"/>
      <c r="G2667" s="15"/>
      <c r="H2667" s="15"/>
      <c r="EU2667" s="16"/>
    </row>
    <row r="2668" spans="2:151" ht="26.25" customHeight="1" x14ac:dyDescent="0.2">
      <c r="B2668" s="15"/>
      <c r="C2668" s="15"/>
      <c r="F2668" s="15"/>
      <c r="G2668" s="15"/>
      <c r="H2668" s="15"/>
      <c r="EU2668" s="16"/>
    </row>
    <row r="2669" spans="2:151" ht="26.25" customHeight="1" x14ac:dyDescent="0.2">
      <c r="B2669" s="15"/>
      <c r="C2669" s="15"/>
      <c r="F2669" s="15"/>
      <c r="G2669" s="15"/>
      <c r="H2669" s="15"/>
      <c r="EU2669" s="16"/>
    </row>
    <row r="2670" spans="2:151" ht="26.25" customHeight="1" x14ac:dyDescent="0.2">
      <c r="B2670" s="15"/>
      <c r="C2670" s="15"/>
      <c r="F2670" s="15"/>
      <c r="G2670" s="15"/>
      <c r="H2670" s="15"/>
      <c r="EU2670" s="16"/>
    </row>
    <row r="2671" spans="2:151" ht="26.25" customHeight="1" x14ac:dyDescent="0.2">
      <c r="B2671" s="15"/>
      <c r="C2671" s="15"/>
      <c r="F2671" s="15"/>
      <c r="G2671" s="15"/>
      <c r="H2671" s="15"/>
      <c r="EU2671" s="16"/>
    </row>
    <row r="2672" spans="2:151" ht="26.25" customHeight="1" x14ac:dyDescent="0.2">
      <c r="B2672" s="15"/>
      <c r="C2672" s="15"/>
      <c r="F2672" s="15"/>
      <c r="G2672" s="15"/>
      <c r="H2672" s="15"/>
      <c r="EU2672" s="16"/>
    </row>
    <row r="2673" spans="2:151" ht="26.25" customHeight="1" x14ac:dyDescent="0.2">
      <c r="B2673" s="15"/>
      <c r="C2673" s="15"/>
      <c r="F2673" s="15"/>
      <c r="G2673" s="15"/>
      <c r="H2673" s="15"/>
      <c r="EU2673" s="16"/>
    </row>
    <row r="2674" spans="2:151" ht="26.25" customHeight="1" x14ac:dyDescent="0.2">
      <c r="B2674" s="15"/>
      <c r="C2674" s="15"/>
      <c r="F2674" s="15"/>
      <c r="G2674" s="15"/>
      <c r="H2674" s="15"/>
      <c r="EU2674" s="16"/>
    </row>
    <row r="2675" spans="2:151" ht="26.25" customHeight="1" x14ac:dyDescent="0.2">
      <c r="B2675" s="15"/>
      <c r="C2675" s="15"/>
      <c r="F2675" s="15"/>
      <c r="G2675" s="15"/>
      <c r="H2675" s="15"/>
      <c r="EU2675" s="16"/>
    </row>
    <row r="2676" spans="2:151" ht="26.25" customHeight="1" x14ac:dyDescent="0.2">
      <c r="B2676" s="15"/>
      <c r="C2676" s="15"/>
      <c r="F2676" s="15"/>
      <c r="G2676" s="15"/>
      <c r="H2676" s="15"/>
      <c r="EU2676" s="16"/>
    </row>
    <row r="2677" spans="2:151" ht="26.25" customHeight="1" x14ac:dyDescent="0.2">
      <c r="B2677" s="15"/>
      <c r="C2677" s="15"/>
      <c r="F2677" s="15"/>
      <c r="G2677" s="15"/>
      <c r="H2677" s="15"/>
      <c r="EU2677" s="16"/>
    </row>
    <row r="2678" spans="2:151" ht="26.25" customHeight="1" x14ac:dyDescent="0.2">
      <c r="B2678" s="15"/>
      <c r="C2678" s="15"/>
      <c r="F2678" s="15"/>
      <c r="G2678" s="15"/>
      <c r="H2678" s="15"/>
      <c r="EU2678" s="16"/>
    </row>
    <row r="2679" spans="2:151" ht="26.25" customHeight="1" x14ac:dyDescent="0.2">
      <c r="B2679" s="15"/>
      <c r="C2679" s="15"/>
      <c r="F2679" s="15"/>
      <c r="G2679" s="15"/>
      <c r="H2679" s="15"/>
      <c r="EU2679" s="16"/>
    </row>
    <row r="2680" spans="2:151" ht="26.25" customHeight="1" x14ac:dyDescent="0.2">
      <c r="B2680" s="15"/>
      <c r="C2680" s="15"/>
      <c r="F2680" s="15"/>
      <c r="G2680" s="15"/>
      <c r="H2680" s="15"/>
      <c r="EU2680" s="16"/>
    </row>
    <row r="2681" spans="2:151" ht="26.25" customHeight="1" x14ac:dyDescent="0.2">
      <c r="B2681" s="15"/>
      <c r="C2681" s="15"/>
      <c r="F2681" s="15"/>
      <c r="G2681" s="15"/>
      <c r="H2681" s="15"/>
      <c r="EU2681" s="16"/>
    </row>
    <row r="2682" spans="2:151" ht="26.25" customHeight="1" x14ac:dyDescent="0.2">
      <c r="B2682" s="15"/>
      <c r="C2682" s="15"/>
      <c r="F2682" s="15"/>
      <c r="G2682" s="15"/>
      <c r="H2682" s="15"/>
      <c r="EU2682" s="16"/>
    </row>
    <row r="2683" spans="2:151" ht="26.25" customHeight="1" x14ac:dyDescent="0.2">
      <c r="B2683" s="15"/>
      <c r="C2683" s="15"/>
      <c r="F2683" s="15"/>
      <c r="G2683" s="15"/>
      <c r="H2683" s="15"/>
      <c r="EU2683" s="16"/>
    </row>
    <row r="2684" spans="2:151" ht="26.25" customHeight="1" x14ac:dyDescent="0.2">
      <c r="B2684" s="15"/>
      <c r="C2684" s="15"/>
      <c r="F2684" s="15"/>
      <c r="G2684" s="15"/>
      <c r="H2684" s="15"/>
      <c r="EU2684" s="16"/>
    </row>
    <row r="2685" spans="2:151" ht="26.25" customHeight="1" x14ac:dyDescent="0.2">
      <c r="B2685" s="15"/>
      <c r="C2685" s="15"/>
      <c r="F2685" s="15"/>
      <c r="G2685" s="15"/>
      <c r="H2685" s="15"/>
      <c r="EU2685" s="16"/>
    </row>
    <row r="2686" spans="2:151" ht="26.25" customHeight="1" x14ac:dyDescent="0.2">
      <c r="B2686" s="15"/>
      <c r="C2686" s="15"/>
      <c r="F2686" s="15"/>
      <c r="G2686" s="15"/>
      <c r="H2686" s="15"/>
      <c r="EU2686" s="16"/>
    </row>
    <row r="2687" spans="2:151" ht="26.25" customHeight="1" x14ac:dyDescent="0.2">
      <c r="B2687" s="15"/>
      <c r="C2687" s="15"/>
      <c r="F2687" s="15"/>
      <c r="G2687" s="15"/>
      <c r="H2687" s="15"/>
      <c r="EU2687" s="16"/>
    </row>
    <row r="2688" spans="2:151" ht="26.25" customHeight="1" x14ac:dyDescent="0.2">
      <c r="B2688" s="15"/>
      <c r="C2688" s="15"/>
      <c r="F2688" s="15"/>
      <c r="G2688" s="15"/>
      <c r="H2688" s="15"/>
      <c r="EU2688" s="16"/>
    </row>
    <row r="2689" spans="2:151" ht="26.25" customHeight="1" x14ac:dyDescent="0.2">
      <c r="B2689" s="15"/>
      <c r="C2689" s="15"/>
      <c r="F2689" s="15"/>
      <c r="G2689" s="15"/>
      <c r="H2689" s="15"/>
      <c r="EU2689" s="16"/>
    </row>
    <row r="2690" spans="2:151" ht="26.25" customHeight="1" x14ac:dyDescent="0.2">
      <c r="B2690" s="15"/>
      <c r="C2690" s="15"/>
      <c r="F2690" s="15"/>
      <c r="G2690" s="15"/>
      <c r="H2690" s="15"/>
      <c r="EU2690" s="16"/>
    </row>
    <row r="2691" spans="2:151" ht="26.25" customHeight="1" x14ac:dyDescent="0.2">
      <c r="B2691" s="15"/>
      <c r="C2691" s="15"/>
      <c r="F2691" s="15"/>
      <c r="G2691" s="15"/>
      <c r="H2691" s="15"/>
      <c r="EU2691" s="16"/>
    </row>
    <row r="2692" spans="2:151" ht="26.25" customHeight="1" x14ac:dyDescent="0.2">
      <c r="B2692" s="15"/>
      <c r="C2692" s="15"/>
      <c r="F2692" s="15"/>
      <c r="G2692" s="15"/>
      <c r="H2692" s="15"/>
      <c r="EU2692" s="16"/>
    </row>
    <row r="2693" spans="2:151" ht="26.25" customHeight="1" x14ac:dyDescent="0.2">
      <c r="B2693" s="15"/>
      <c r="C2693" s="15"/>
      <c r="F2693" s="15"/>
      <c r="G2693" s="15"/>
      <c r="H2693" s="15"/>
      <c r="EU2693" s="16"/>
    </row>
    <row r="2694" spans="2:151" ht="26.25" customHeight="1" x14ac:dyDescent="0.2">
      <c r="B2694" s="15"/>
      <c r="C2694" s="15"/>
      <c r="F2694" s="15"/>
      <c r="G2694" s="15"/>
      <c r="H2694" s="15"/>
      <c r="EU2694" s="16"/>
    </row>
    <row r="2695" spans="2:151" ht="26.25" customHeight="1" x14ac:dyDescent="0.2">
      <c r="B2695" s="15"/>
      <c r="C2695" s="15"/>
      <c r="F2695" s="15"/>
      <c r="G2695" s="15"/>
      <c r="H2695" s="15"/>
      <c r="EU2695" s="16"/>
    </row>
    <row r="2696" spans="2:151" ht="26.25" customHeight="1" x14ac:dyDescent="0.2">
      <c r="B2696" s="15"/>
      <c r="C2696" s="15"/>
      <c r="F2696" s="15"/>
      <c r="G2696" s="15"/>
      <c r="H2696" s="15"/>
      <c r="EU2696" s="16"/>
    </row>
    <row r="2697" spans="2:151" ht="26.25" customHeight="1" x14ac:dyDescent="0.2">
      <c r="B2697" s="15"/>
      <c r="C2697" s="15"/>
      <c r="F2697" s="15"/>
      <c r="G2697" s="15"/>
      <c r="H2697" s="15"/>
      <c r="EU2697" s="16"/>
    </row>
    <row r="2698" spans="2:151" ht="26.25" customHeight="1" x14ac:dyDescent="0.2">
      <c r="B2698" s="15"/>
      <c r="C2698" s="15"/>
      <c r="F2698" s="15"/>
      <c r="G2698" s="15"/>
      <c r="H2698" s="15"/>
      <c r="EU2698" s="16"/>
    </row>
    <row r="2699" spans="2:151" ht="26.25" customHeight="1" x14ac:dyDescent="0.2">
      <c r="B2699" s="15"/>
      <c r="C2699" s="15"/>
      <c r="F2699" s="15"/>
      <c r="G2699" s="15"/>
      <c r="H2699" s="15"/>
      <c r="EU2699" s="16"/>
    </row>
    <row r="2700" spans="2:151" ht="26.25" customHeight="1" x14ac:dyDescent="0.2">
      <c r="B2700" s="15"/>
      <c r="C2700" s="15"/>
      <c r="F2700" s="15"/>
      <c r="G2700" s="15"/>
      <c r="H2700" s="15"/>
      <c r="EU2700" s="16"/>
    </row>
    <row r="2701" spans="2:151" ht="26.25" customHeight="1" x14ac:dyDescent="0.2">
      <c r="B2701" s="15"/>
      <c r="C2701" s="15"/>
      <c r="F2701" s="15"/>
      <c r="G2701" s="15"/>
      <c r="H2701" s="15"/>
      <c r="EU2701" s="16"/>
    </row>
    <row r="2702" spans="2:151" ht="26.25" customHeight="1" x14ac:dyDescent="0.2">
      <c r="B2702" s="15"/>
      <c r="C2702" s="15"/>
      <c r="F2702" s="15"/>
      <c r="G2702" s="15"/>
      <c r="H2702" s="15"/>
      <c r="EU2702" s="16"/>
    </row>
    <row r="2703" spans="2:151" ht="26.25" customHeight="1" x14ac:dyDescent="0.2">
      <c r="B2703" s="15"/>
      <c r="C2703" s="15"/>
      <c r="F2703" s="15"/>
      <c r="G2703" s="15"/>
      <c r="H2703" s="15"/>
      <c r="EU2703" s="16"/>
    </row>
    <row r="2704" spans="2:151" ht="26.25" customHeight="1" x14ac:dyDescent="0.2">
      <c r="B2704" s="15"/>
      <c r="C2704" s="15"/>
      <c r="F2704" s="15"/>
      <c r="G2704" s="15"/>
      <c r="H2704" s="15"/>
      <c r="EU2704" s="16"/>
    </row>
    <row r="2705" spans="2:151" ht="26.25" customHeight="1" x14ac:dyDescent="0.2">
      <c r="B2705" s="15"/>
      <c r="C2705" s="15"/>
      <c r="F2705" s="15"/>
      <c r="G2705" s="15"/>
      <c r="H2705" s="15"/>
      <c r="EU2705" s="16"/>
    </row>
    <row r="2706" spans="2:151" ht="26.25" customHeight="1" x14ac:dyDescent="0.2">
      <c r="B2706" s="15"/>
      <c r="C2706" s="15"/>
      <c r="F2706" s="15"/>
      <c r="G2706" s="15"/>
      <c r="H2706" s="15"/>
      <c r="EU2706" s="16"/>
    </row>
    <row r="2707" spans="2:151" ht="26.25" customHeight="1" x14ac:dyDescent="0.2">
      <c r="B2707" s="15"/>
      <c r="C2707" s="15"/>
      <c r="F2707" s="15"/>
      <c r="G2707" s="15"/>
      <c r="H2707" s="15"/>
      <c r="EU2707" s="16"/>
    </row>
    <row r="2708" spans="2:151" ht="26.25" customHeight="1" x14ac:dyDescent="0.2">
      <c r="B2708" s="15"/>
      <c r="C2708" s="15"/>
      <c r="F2708" s="15"/>
      <c r="G2708" s="15"/>
      <c r="H2708" s="15"/>
      <c r="EU2708" s="16"/>
    </row>
    <row r="2709" spans="2:151" ht="26.25" customHeight="1" x14ac:dyDescent="0.2">
      <c r="B2709" s="15"/>
      <c r="C2709" s="15"/>
      <c r="F2709" s="15"/>
      <c r="G2709" s="15"/>
      <c r="H2709" s="15"/>
      <c r="EU2709" s="16"/>
    </row>
    <row r="2710" spans="2:151" ht="26.25" customHeight="1" x14ac:dyDescent="0.2">
      <c r="B2710" s="15"/>
      <c r="C2710" s="15"/>
      <c r="F2710" s="15"/>
      <c r="G2710" s="15"/>
      <c r="H2710" s="15"/>
      <c r="EU2710" s="16"/>
    </row>
    <row r="2711" spans="2:151" ht="26.25" customHeight="1" x14ac:dyDescent="0.2">
      <c r="B2711" s="15"/>
      <c r="C2711" s="15"/>
      <c r="F2711" s="15"/>
      <c r="G2711" s="15"/>
      <c r="H2711" s="15"/>
      <c r="EU2711" s="16"/>
    </row>
    <row r="2712" spans="2:151" ht="26.25" customHeight="1" x14ac:dyDescent="0.2">
      <c r="B2712" s="15"/>
      <c r="C2712" s="15"/>
      <c r="F2712" s="15"/>
      <c r="G2712" s="15"/>
      <c r="H2712" s="15"/>
      <c r="EU2712" s="16"/>
    </row>
    <row r="2713" spans="2:151" ht="26.25" customHeight="1" x14ac:dyDescent="0.2">
      <c r="B2713" s="15"/>
      <c r="C2713" s="15"/>
      <c r="F2713" s="15"/>
      <c r="G2713" s="15"/>
      <c r="H2713" s="15"/>
      <c r="EU2713" s="16"/>
    </row>
    <row r="2714" spans="2:151" ht="26.25" customHeight="1" x14ac:dyDescent="0.2">
      <c r="B2714" s="15"/>
      <c r="C2714" s="15"/>
      <c r="F2714" s="15"/>
      <c r="G2714" s="15"/>
      <c r="H2714" s="15"/>
      <c r="EU2714" s="16"/>
    </row>
    <row r="2715" spans="2:151" ht="26.25" customHeight="1" x14ac:dyDescent="0.2">
      <c r="B2715" s="15"/>
      <c r="C2715" s="15"/>
      <c r="F2715" s="15"/>
      <c r="G2715" s="15"/>
      <c r="H2715" s="15"/>
      <c r="EU2715" s="16"/>
    </row>
    <row r="2716" spans="2:151" ht="26.25" customHeight="1" x14ac:dyDescent="0.2">
      <c r="B2716" s="15"/>
      <c r="C2716" s="15"/>
      <c r="F2716" s="15"/>
      <c r="G2716" s="15"/>
      <c r="H2716" s="15"/>
      <c r="EU2716" s="16"/>
    </row>
    <row r="2717" spans="2:151" ht="26.25" customHeight="1" x14ac:dyDescent="0.2">
      <c r="B2717" s="15"/>
      <c r="C2717" s="15"/>
      <c r="F2717" s="15"/>
      <c r="G2717" s="15"/>
      <c r="H2717" s="15"/>
      <c r="EU2717" s="16"/>
    </row>
    <row r="2718" spans="2:151" ht="26.25" customHeight="1" x14ac:dyDescent="0.2">
      <c r="B2718" s="15"/>
      <c r="C2718" s="15"/>
      <c r="F2718" s="15"/>
      <c r="G2718" s="15"/>
      <c r="H2718" s="15"/>
      <c r="EU2718" s="16"/>
    </row>
    <row r="2719" spans="2:151" ht="26.25" customHeight="1" x14ac:dyDescent="0.2">
      <c r="B2719" s="15"/>
      <c r="C2719" s="15"/>
      <c r="F2719" s="15"/>
      <c r="G2719" s="15"/>
      <c r="H2719" s="15"/>
      <c r="EU2719" s="16"/>
    </row>
    <row r="2720" spans="2:151" ht="26.25" customHeight="1" x14ac:dyDescent="0.2">
      <c r="B2720" s="15"/>
      <c r="C2720" s="15"/>
      <c r="F2720" s="15"/>
      <c r="G2720" s="15"/>
      <c r="H2720" s="15"/>
      <c r="EU2720" s="16"/>
    </row>
    <row r="2721" spans="2:151" ht="26.25" customHeight="1" x14ac:dyDescent="0.2">
      <c r="B2721" s="15"/>
      <c r="C2721" s="15"/>
      <c r="F2721" s="15"/>
      <c r="G2721" s="15"/>
      <c r="H2721" s="15"/>
      <c r="EU2721" s="16"/>
    </row>
    <row r="2722" spans="2:151" ht="26.25" customHeight="1" x14ac:dyDescent="0.2">
      <c r="B2722" s="15"/>
      <c r="C2722" s="15"/>
      <c r="F2722" s="15"/>
      <c r="G2722" s="15"/>
      <c r="H2722" s="15"/>
      <c r="EU2722" s="16"/>
    </row>
    <row r="2723" spans="2:151" ht="26.25" customHeight="1" x14ac:dyDescent="0.2">
      <c r="B2723" s="15"/>
      <c r="C2723" s="15"/>
      <c r="F2723" s="15"/>
      <c r="G2723" s="15"/>
      <c r="H2723" s="15"/>
      <c r="EU2723" s="16"/>
    </row>
    <row r="2724" spans="2:151" ht="26.25" customHeight="1" x14ac:dyDescent="0.2">
      <c r="B2724" s="15"/>
      <c r="C2724" s="15"/>
      <c r="F2724" s="15"/>
      <c r="G2724" s="15"/>
      <c r="H2724" s="15"/>
      <c r="EU2724" s="16"/>
    </row>
    <row r="2725" spans="2:151" ht="26.25" customHeight="1" x14ac:dyDescent="0.2">
      <c r="B2725" s="15"/>
      <c r="C2725" s="15"/>
      <c r="F2725" s="15"/>
      <c r="G2725" s="15"/>
      <c r="H2725" s="15"/>
      <c r="EU2725" s="16"/>
    </row>
    <row r="2726" spans="2:151" ht="26.25" customHeight="1" x14ac:dyDescent="0.2">
      <c r="B2726" s="15"/>
      <c r="C2726" s="15"/>
      <c r="F2726" s="15"/>
      <c r="G2726" s="15"/>
      <c r="H2726" s="15"/>
      <c r="EU2726" s="16"/>
    </row>
    <row r="2727" spans="2:151" ht="26.25" customHeight="1" x14ac:dyDescent="0.2">
      <c r="B2727" s="15"/>
      <c r="C2727" s="15"/>
      <c r="F2727" s="15"/>
      <c r="G2727" s="15"/>
      <c r="H2727" s="15"/>
      <c r="EU2727" s="16"/>
    </row>
    <row r="2728" spans="2:151" ht="26.25" customHeight="1" x14ac:dyDescent="0.2">
      <c r="B2728" s="15"/>
      <c r="C2728" s="15"/>
      <c r="F2728" s="15"/>
      <c r="G2728" s="15"/>
      <c r="H2728" s="15"/>
      <c r="EU2728" s="16"/>
    </row>
    <row r="2729" spans="2:151" ht="26.25" customHeight="1" x14ac:dyDescent="0.2">
      <c r="B2729" s="15"/>
      <c r="C2729" s="15"/>
      <c r="F2729" s="15"/>
      <c r="G2729" s="15"/>
      <c r="H2729" s="15"/>
      <c r="EU2729" s="16"/>
    </row>
    <row r="2730" spans="2:151" ht="26.25" customHeight="1" x14ac:dyDescent="0.2">
      <c r="B2730" s="15"/>
      <c r="C2730" s="15"/>
      <c r="F2730" s="15"/>
      <c r="G2730" s="15"/>
      <c r="H2730" s="15"/>
      <c r="EU2730" s="16"/>
    </row>
    <row r="2731" spans="2:151" ht="26.25" customHeight="1" x14ac:dyDescent="0.2">
      <c r="B2731" s="15"/>
      <c r="C2731" s="15"/>
      <c r="F2731" s="15"/>
      <c r="G2731" s="15"/>
      <c r="H2731" s="15"/>
      <c r="EU2731" s="16"/>
    </row>
    <row r="2732" spans="2:151" ht="26.25" customHeight="1" x14ac:dyDescent="0.2">
      <c r="B2732" s="15"/>
      <c r="C2732" s="15"/>
      <c r="F2732" s="15"/>
      <c r="G2732" s="15"/>
      <c r="H2732" s="15"/>
      <c r="EU2732" s="16"/>
    </row>
    <row r="2733" spans="2:151" ht="26.25" customHeight="1" x14ac:dyDescent="0.2">
      <c r="B2733" s="15"/>
      <c r="C2733" s="15"/>
      <c r="F2733" s="15"/>
      <c r="G2733" s="15"/>
      <c r="H2733" s="15"/>
      <c r="EU2733" s="16"/>
    </row>
    <row r="2734" spans="2:151" ht="26.25" customHeight="1" x14ac:dyDescent="0.2">
      <c r="B2734" s="15"/>
      <c r="C2734" s="15"/>
      <c r="F2734" s="15"/>
      <c r="G2734" s="15"/>
      <c r="H2734" s="15"/>
      <c r="EU2734" s="16"/>
    </row>
    <row r="2735" spans="2:151" ht="26.25" customHeight="1" x14ac:dyDescent="0.2">
      <c r="B2735" s="15"/>
      <c r="C2735" s="15"/>
      <c r="F2735" s="15"/>
      <c r="G2735" s="15"/>
      <c r="H2735" s="15"/>
      <c r="EU2735" s="16"/>
    </row>
    <row r="2736" spans="2:151" ht="26.25" customHeight="1" x14ac:dyDescent="0.2">
      <c r="B2736" s="15"/>
      <c r="C2736" s="15"/>
      <c r="F2736" s="15"/>
      <c r="G2736" s="15"/>
      <c r="H2736" s="15"/>
      <c r="EU2736" s="16"/>
    </row>
    <row r="2737" spans="2:151" ht="26.25" customHeight="1" x14ac:dyDescent="0.2">
      <c r="B2737" s="15"/>
      <c r="C2737" s="15"/>
      <c r="F2737" s="15"/>
      <c r="G2737" s="15"/>
      <c r="H2737" s="15"/>
      <c r="EU2737" s="16"/>
    </row>
    <row r="2738" spans="2:151" ht="26.25" customHeight="1" x14ac:dyDescent="0.2">
      <c r="B2738" s="15"/>
      <c r="C2738" s="15"/>
      <c r="F2738" s="15"/>
      <c r="G2738" s="15"/>
      <c r="H2738" s="15"/>
      <c r="EU2738" s="16"/>
    </row>
    <row r="2739" spans="2:151" ht="26.25" customHeight="1" x14ac:dyDescent="0.2">
      <c r="B2739" s="15"/>
      <c r="C2739" s="15"/>
      <c r="F2739" s="15"/>
      <c r="G2739" s="15"/>
      <c r="H2739" s="15"/>
      <c r="EU2739" s="16"/>
    </row>
    <row r="2740" spans="2:151" ht="26.25" customHeight="1" x14ac:dyDescent="0.2">
      <c r="B2740" s="15"/>
      <c r="C2740" s="15"/>
      <c r="F2740" s="15"/>
      <c r="G2740" s="15"/>
      <c r="H2740" s="15"/>
      <c r="EU2740" s="16"/>
    </row>
    <row r="2741" spans="2:151" ht="26.25" customHeight="1" x14ac:dyDescent="0.2">
      <c r="B2741" s="15"/>
      <c r="C2741" s="15"/>
      <c r="F2741" s="15"/>
      <c r="G2741" s="15"/>
      <c r="H2741" s="15"/>
      <c r="EU2741" s="16"/>
    </row>
    <row r="2742" spans="2:151" ht="26.25" customHeight="1" x14ac:dyDescent="0.2">
      <c r="B2742" s="15"/>
      <c r="C2742" s="15"/>
      <c r="F2742" s="15"/>
      <c r="G2742" s="15"/>
      <c r="H2742" s="15"/>
      <c r="EU2742" s="16"/>
    </row>
    <row r="2743" spans="2:151" ht="26.25" customHeight="1" x14ac:dyDescent="0.2">
      <c r="B2743" s="15"/>
      <c r="C2743" s="15"/>
      <c r="F2743" s="15"/>
      <c r="G2743" s="15"/>
      <c r="H2743" s="15"/>
      <c r="EU2743" s="16"/>
    </row>
    <row r="2744" spans="2:151" ht="26.25" customHeight="1" x14ac:dyDescent="0.2">
      <c r="B2744" s="15"/>
      <c r="C2744" s="15"/>
      <c r="F2744" s="15"/>
      <c r="G2744" s="15"/>
      <c r="H2744" s="15"/>
      <c r="EU2744" s="16"/>
    </row>
    <row r="2745" spans="2:151" ht="26.25" customHeight="1" x14ac:dyDescent="0.2">
      <c r="B2745" s="15"/>
      <c r="C2745" s="15"/>
      <c r="F2745" s="15"/>
      <c r="G2745" s="15"/>
      <c r="H2745" s="15"/>
      <c r="EU2745" s="16"/>
    </row>
    <row r="2746" spans="2:151" ht="26.25" customHeight="1" x14ac:dyDescent="0.2">
      <c r="B2746" s="15"/>
      <c r="C2746" s="15"/>
      <c r="F2746" s="15"/>
      <c r="G2746" s="15"/>
      <c r="H2746" s="15"/>
      <c r="EU2746" s="16"/>
    </row>
    <row r="2747" spans="2:151" ht="26.25" customHeight="1" x14ac:dyDescent="0.2">
      <c r="B2747" s="15"/>
      <c r="C2747" s="15"/>
      <c r="F2747" s="15"/>
      <c r="G2747" s="15"/>
      <c r="H2747" s="15"/>
      <c r="EU2747" s="16"/>
    </row>
    <row r="2748" spans="2:151" ht="26.25" customHeight="1" x14ac:dyDescent="0.2">
      <c r="B2748" s="15"/>
      <c r="C2748" s="15"/>
      <c r="F2748" s="15"/>
      <c r="G2748" s="15"/>
      <c r="H2748" s="15"/>
      <c r="EU2748" s="16"/>
    </row>
    <row r="2749" spans="2:151" ht="26.25" customHeight="1" x14ac:dyDescent="0.2">
      <c r="B2749" s="15"/>
      <c r="C2749" s="15"/>
      <c r="F2749" s="15"/>
      <c r="G2749" s="15"/>
      <c r="H2749" s="15"/>
      <c r="EU2749" s="16"/>
    </row>
    <row r="2750" spans="2:151" ht="26.25" customHeight="1" x14ac:dyDescent="0.2">
      <c r="B2750" s="15"/>
      <c r="C2750" s="15"/>
      <c r="F2750" s="15"/>
      <c r="G2750" s="15"/>
      <c r="H2750" s="15"/>
      <c r="EU2750" s="16"/>
    </row>
    <row r="2751" spans="2:151" ht="26.25" customHeight="1" x14ac:dyDescent="0.2">
      <c r="B2751" s="15"/>
      <c r="C2751" s="15"/>
      <c r="F2751" s="15"/>
      <c r="G2751" s="15"/>
      <c r="H2751" s="15"/>
      <c r="EU2751" s="16"/>
    </row>
    <row r="2752" spans="2:151" ht="26.25" customHeight="1" x14ac:dyDescent="0.2">
      <c r="B2752" s="15"/>
      <c r="C2752" s="15"/>
      <c r="F2752" s="15"/>
      <c r="G2752" s="15"/>
      <c r="H2752" s="15"/>
      <c r="EU2752" s="16"/>
    </row>
    <row r="2753" spans="2:151" ht="26.25" customHeight="1" x14ac:dyDescent="0.2">
      <c r="B2753" s="15"/>
      <c r="C2753" s="15"/>
      <c r="F2753" s="15"/>
      <c r="G2753" s="15"/>
      <c r="H2753" s="15"/>
      <c r="EU2753" s="16"/>
    </row>
    <row r="2754" spans="2:151" ht="26.25" customHeight="1" x14ac:dyDescent="0.2">
      <c r="B2754" s="15"/>
      <c r="C2754" s="15"/>
      <c r="F2754" s="15"/>
      <c r="G2754" s="15"/>
      <c r="H2754" s="15"/>
      <c r="EU2754" s="16"/>
    </row>
    <row r="2755" spans="2:151" ht="26.25" customHeight="1" x14ac:dyDescent="0.2">
      <c r="B2755" s="15"/>
      <c r="C2755" s="15"/>
      <c r="F2755" s="15"/>
      <c r="G2755" s="15"/>
      <c r="H2755" s="15"/>
      <c r="EU2755" s="16"/>
    </row>
    <row r="2756" spans="2:151" ht="26.25" customHeight="1" x14ac:dyDescent="0.2">
      <c r="B2756" s="15"/>
      <c r="C2756" s="15"/>
      <c r="F2756" s="15"/>
      <c r="G2756" s="15"/>
      <c r="H2756" s="15"/>
      <c r="EU2756" s="16"/>
    </row>
    <row r="2757" spans="2:151" ht="26.25" customHeight="1" x14ac:dyDescent="0.2">
      <c r="B2757" s="15"/>
      <c r="C2757" s="15"/>
      <c r="F2757" s="15"/>
      <c r="G2757" s="15"/>
      <c r="H2757" s="15"/>
      <c r="EU2757" s="16"/>
    </row>
    <row r="2758" spans="2:151" ht="26.25" customHeight="1" x14ac:dyDescent="0.2">
      <c r="B2758" s="15"/>
      <c r="C2758" s="15"/>
      <c r="F2758" s="15"/>
      <c r="G2758" s="15"/>
      <c r="H2758" s="15"/>
      <c r="EU2758" s="16"/>
    </row>
    <row r="2759" spans="2:151" ht="26.25" customHeight="1" x14ac:dyDescent="0.2">
      <c r="B2759" s="15"/>
      <c r="C2759" s="15"/>
      <c r="F2759" s="15"/>
      <c r="G2759" s="15"/>
      <c r="H2759" s="15"/>
      <c r="EU2759" s="16"/>
    </row>
    <row r="2760" spans="2:151" ht="26.25" customHeight="1" x14ac:dyDescent="0.2">
      <c r="B2760" s="15"/>
      <c r="C2760" s="15"/>
      <c r="F2760" s="15"/>
      <c r="G2760" s="15"/>
      <c r="H2760" s="15"/>
      <c r="EU2760" s="16"/>
    </row>
    <row r="2761" spans="2:151" ht="26.25" customHeight="1" x14ac:dyDescent="0.2">
      <c r="B2761" s="15"/>
      <c r="C2761" s="15"/>
      <c r="F2761" s="15"/>
      <c r="G2761" s="15"/>
      <c r="H2761" s="15"/>
      <c r="EU2761" s="16"/>
    </row>
    <row r="2762" spans="2:151" ht="26.25" customHeight="1" x14ac:dyDescent="0.2">
      <c r="B2762" s="15"/>
      <c r="C2762" s="15"/>
      <c r="F2762" s="15"/>
      <c r="G2762" s="15"/>
      <c r="H2762" s="15"/>
      <c r="EU2762" s="16"/>
    </row>
    <row r="2763" spans="2:151" ht="26.25" customHeight="1" x14ac:dyDescent="0.2">
      <c r="B2763" s="15"/>
      <c r="C2763" s="15"/>
      <c r="F2763" s="15"/>
      <c r="G2763" s="15"/>
      <c r="H2763" s="15"/>
      <c r="EU2763" s="16"/>
    </row>
    <row r="2764" spans="2:151" ht="26.25" customHeight="1" x14ac:dyDescent="0.2">
      <c r="B2764" s="15"/>
      <c r="C2764" s="15"/>
      <c r="F2764" s="15"/>
      <c r="G2764" s="15"/>
      <c r="H2764" s="15"/>
      <c r="EU2764" s="16"/>
    </row>
    <row r="2765" spans="2:151" ht="26.25" customHeight="1" x14ac:dyDescent="0.2">
      <c r="B2765" s="15"/>
      <c r="C2765" s="15"/>
      <c r="F2765" s="15"/>
      <c r="G2765" s="15"/>
      <c r="H2765" s="15"/>
      <c r="EU2765" s="16"/>
    </row>
    <row r="2766" spans="2:151" ht="26.25" customHeight="1" x14ac:dyDescent="0.2">
      <c r="B2766" s="15"/>
      <c r="C2766" s="15"/>
      <c r="F2766" s="15"/>
      <c r="G2766" s="15"/>
      <c r="H2766" s="15"/>
      <c r="EU2766" s="16"/>
    </row>
    <row r="2767" spans="2:151" ht="26.25" customHeight="1" x14ac:dyDescent="0.2">
      <c r="B2767" s="15"/>
      <c r="C2767" s="15"/>
      <c r="F2767" s="15"/>
      <c r="G2767" s="15"/>
      <c r="H2767" s="15"/>
      <c r="EU2767" s="16"/>
    </row>
    <row r="2768" spans="2:151" ht="26.25" customHeight="1" x14ac:dyDescent="0.2">
      <c r="B2768" s="15"/>
      <c r="C2768" s="15"/>
      <c r="F2768" s="15"/>
      <c r="G2768" s="15"/>
      <c r="H2768" s="15"/>
      <c r="EU2768" s="16"/>
    </row>
    <row r="2769" spans="2:151" ht="26.25" customHeight="1" x14ac:dyDescent="0.2">
      <c r="B2769" s="15"/>
      <c r="C2769" s="15"/>
      <c r="F2769" s="15"/>
      <c r="G2769" s="15"/>
      <c r="H2769" s="15"/>
      <c r="EU2769" s="16"/>
    </row>
    <row r="2770" spans="2:151" ht="26.25" customHeight="1" x14ac:dyDescent="0.2">
      <c r="B2770" s="15"/>
      <c r="C2770" s="15"/>
      <c r="F2770" s="15"/>
      <c r="G2770" s="15"/>
      <c r="H2770" s="15"/>
      <c r="EU2770" s="16"/>
    </row>
    <row r="2771" spans="2:151" ht="26.25" customHeight="1" x14ac:dyDescent="0.2">
      <c r="B2771" s="15"/>
      <c r="C2771" s="15"/>
      <c r="F2771" s="15"/>
      <c r="G2771" s="15"/>
      <c r="H2771" s="15"/>
      <c r="EU2771" s="16"/>
    </row>
    <row r="2772" spans="2:151" ht="26.25" customHeight="1" x14ac:dyDescent="0.2">
      <c r="B2772" s="15"/>
      <c r="C2772" s="15"/>
      <c r="F2772" s="15"/>
      <c r="G2772" s="15"/>
      <c r="H2772" s="15"/>
      <c r="EU2772" s="16"/>
    </row>
    <row r="2773" spans="2:151" ht="26.25" customHeight="1" x14ac:dyDescent="0.2">
      <c r="B2773" s="15"/>
      <c r="C2773" s="15"/>
      <c r="F2773" s="15"/>
      <c r="G2773" s="15"/>
      <c r="H2773" s="15"/>
      <c r="EU2773" s="16"/>
    </row>
    <row r="2774" spans="2:151" ht="26.25" customHeight="1" x14ac:dyDescent="0.2">
      <c r="B2774" s="15"/>
      <c r="C2774" s="15"/>
      <c r="F2774" s="15"/>
      <c r="G2774" s="15"/>
      <c r="H2774" s="15"/>
      <c r="EU2774" s="16"/>
    </row>
    <row r="2775" spans="2:151" ht="26.25" customHeight="1" x14ac:dyDescent="0.2">
      <c r="B2775" s="15"/>
      <c r="C2775" s="15"/>
      <c r="F2775" s="15"/>
      <c r="G2775" s="15"/>
      <c r="H2775" s="15"/>
      <c r="EU2775" s="16"/>
    </row>
    <row r="2776" spans="2:151" ht="26.25" customHeight="1" x14ac:dyDescent="0.2">
      <c r="B2776" s="15"/>
      <c r="C2776" s="15"/>
      <c r="F2776" s="15"/>
      <c r="G2776" s="15"/>
      <c r="H2776" s="15"/>
      <c r="EU2776" s="16"/>
    </row>
    <row r="2777" spans="2:151" ht="26.25" customHeight="1" x14ac:dyDescent="0.2">
      <c r="B2777" s="15"/>
      <c r="C2777" s="15"/>
      <c r="F2777" s="15"/>
      <c r="G2777" s="15"/>
      <c r="H2777" s="15"/>
      <c r="EU2777" s="16"/>
    </row>
    <row r="2778" spans="2:151" ht="26.25" customHeight="1" x14ac:dyDescent="0.2">
      <c r="B2778" s="15"/>
      <c r="C2778" s="15"/>
      <c r="F2778" s="15"/>
      <c r="G2778" s="15"/>
      <c r="H2778" s="15"/>
      <c r="EU2778" s="16"/>
    </row>
    <row r="2779" spans="2:151" ht="26.25" customHeight="1" x14ac:dyDescent="0.2">
      <c r="B2779" s="15"/>
      <c r="C2779" s="15"/>
      <c r="F2779" s="15"/>
      <c r="G2779" s="15"/>
      <c r="H2779" s="15"/>
      <c r="EU2779" s="16"/>
    </row>
    <row r="2780" spans="2:151" ht="26.25" customHeight="1" x14ac:dyDescent="0.2">
      <c r="B2780" s="15"/>
      <c r="C2780" s="15"/>
      <c r="F2780" s="15"/>
      <c r="G2780" s="15"/>
      <c r="H2780" s="15"/>
      <c r="EU2780" s="16"/>
    </row>
    <row r="2781" spans="2:151" ht="26.25" customHeight="1" x14ac:dyDescent="0.2">
      <c r="B2781" s="15"/>
      <c r="C2781" s="15"/>
      <c r="F2781" s="15"/>
      <c r="G2781" s="15"/>
      <c r="H2781" s="15"/>
      <c r="EU2781" s="16"/>
    </row>
    <row r="2782" spans="2:151" ht="26.25" customHeight="1" x14ac:dyDescent="0.2">
      <c r="B2782" s="15"/>
      <c r="C2782" s="15"/>
      <c r="F2782" s="15"/>
      <c r="G2782" s="15"/>
      <c r="H2782" s="15"/>
      <c r="EU2782" s="16"/>
    </row>
    <row r="2783" spans="2:151" ht="26.25" customHeight="1" x14ac:dyDescent="0.2">
      <c r="B2783" s="15"/>
      <c r="C2783" s="15"/>
      <c r="F2783" s="15"/>
      <c r="G2783" s="15"/>
      <c r="H2783" s="15"/>
      <c r="EU2783" s="16"/>
    </row>
    <row r="2784" spans="2:151" ht="26.25" customHeight="1" x14ac:dyDescent="0.2">
      <c r="B2784" s="15"/>
      <c r="C2784" s="15"/>
      <c r="F2784" s="15"/>
      <c r="G2784" s="15"/>
      <c r="H2784" s="15"/>
      <c r="EU2784" s="16"/>
    </row>
    <row r="2785" spans="2:151" ht="26.25" customHeight="1" x14ac:dyDescent="0.2">
      <c r="B2785" s="15"/>
      <c r="C2785" s="15"/>
      <c r="F2785" s="15"/>
      <c r="G2785" s="15"/>
      <c r="H2785" s="15"/>
      <c r="EU2785" s="16"/>
    </row>
    <row r="2786" spans="2:151" ht="26.25" customHeight="1" x14ac:dyDescent="0.2">
      <c r="B2786" s="15"/>
      <c r="C2786" s="15"/>
      <c r="F2786" s="15"/>
      <c r="G2786" s="15"/>
      <c r="H2786" s="15"/>
      <c r="EU2786" s="16"/>
    </row>
    <row r="2787" spans="2:151" ht="26.25" customHeight="1" x14ac:dyDescent="0.2">
      <c r="B2787" s="15"/>
      <c r="C2787" s="15"/>
      <c r="F2787" s="15"/>
      <c r="G2787" s="15"/>
      <c r="H2787" s="15"/>
      <c r="EU2787" s="16"/>
    </row>
    <row r="2788" spans="2:151" ht="26.25" customHeight="1" x14ac:dyDescent="0.2">
      <c r="B2788" s="15"/>
      <c r="C2788" s="15"/>
      <c r="F2788" s="15"/>
      <c r="G2788" s="15"/>
      <c r="H2788" s="15"/>
      <c r="EU2788" s="16"/>
    </row>
    <row r="2789" spans="2:151" ht="26.25" customHeight="1" x14ac:dyDescent="0.2">
      <c r="B2789" s="15"/>
      <c r="C2789" s="15"/>
      <c r="F2789" s="15"/>
      <c r="G2789" s="15"/>
      <c r="H2789" s="15"/>
      <c r="EU2789" s="16"/>
    </row>
    <row r="2790" spans="2:151" ht="26.25" customHeight="1" x14ac:dyDescent="0.2">
      <c r="B2790" s="15"/>
      <c r="C2790" s="15"/>
      <c r="F2790" s="15"/>
      <c r="G2790" s="15"/>
      <c r="H2790" s="15"/>
      <c r="EU2790" s="16"/>
    </row>
    <row r="2791" spans="2:151" ht="26.25" customHeight="1" x14ac:dyDescent="0.2">
      <c r="B2791" s="15"/>
      <c r="C2791" s="15"/>
      <c r="F2791" s="15"/>
      <c r="G2791" s="15"/>
      <c r="H2791" s="15"/>
      <c r="EU2791" s="16"/>
    </row>
    <row r="2792" spans="2:151" ht="26.25" customHeight="1" x14ac:dyDescent="0.2">
      <c r="B2792" s="15"/>
      <c r="C2792" s="15"/>
      <c r="F2792" s="15"/>
      <c r="G2792" s="15"/>
      <c r="H2792" s="15"/>
      <c r="EU2792" s="16"/>
    </row>
    <row r="2793" spans="2:151" ht="26.25" customHeight="1" x14ac:dyDescent="0.2">
      <c r="B2793" s="15"/>
      <c r="C2793" s="15"/>
      <c r="F2793" s="15"/>
      <c r="G2793" s="15"/>
      <c r="H2793" s="15"/>
      <c r="EU2793" s="16"/>
    </row>
    <row r="2794" spans="2:151" ht="26.25" customHeight="1" x14ac:dyDescent="0.2">
      <c r="B2794" s="15"/>
      <c r="C2794" s="15"/>
      <c r="F2794" s="15"/>
      <c r="G2794" s="15"/>
      <c r="H2794" s="15"/>
      <c r="EU2794" s="16"/>
    </row>
    <row r="2795" spans="2:151" ht="26.25" customHeight="1" x14ac:dyDescent="0.2">
      <c r="B2795" s="15"/>
      <c r="C2795" s="15"/>
      <c r="F2795" s="15"/>
      <c r="G2795" s="15"/>
      <c r="H2795" s="15"/>
      <c r="EU2795" s="16"/>
    </row>
    <row r="2796" spans="2:151" ht="26.25" customHeight="1" x14ac:dyDescent="0.2">
      <c r="B2796" s="15"/>
      <c r="C2796" s="15"/>
      <c r="F2796" s="15"/>
      <c r="G2796" s="15"/>
      <c r="H2796" s="15"/>
      <c r="EU2796" s="16"/>
    </row>
    <row r="2797" spans="2:151" ht="26.25" customHeight="1" x14ac:dyDescent="0.2">
      <c r="B2797" s="15"/>
      <c r="C2797" s="15"/>
      <c r="F2797" s="15"/>
      <c r="G2797" s="15"/>
      <c r="H2797" s="15"/>
      <c r="EU2797" s="16"/>
    </row>
    <row r="2798" spans="2:151" ht="26.25" customHeight="1" x14ac:dyDescent="0.2">
      <c r="B2798" s="15"/>
      <c r="C2798" s="15"/>
      <c r="F2798" s="15"/>
      <c r="G2798" s="15"/>
      <c r="H2798" s="15"/>
      <c r="EU2798" s="16"/>
    </row>
    <row r="2799" spans="2:151" ht="26.25" customHeight="1" x14ac:dyDescent="0.2">
      <c r="B2799" s="15"/>
      <c r="C2799" s="15"/>
      <c r="F2799" s="15"/>
      <c r="G2799" s="15"/>
      <c r="H2799" s="15"/>
      <c r="EU2799" s="16"/>
    </row>
    <row r="2800" spans="2:151" ht="26.25" customHeight="1" x14ac:dyDescent="0.2">
      <c r="B2800" s="15"/>
      <c r="C2800" s="15"/>
      <c r="F2800" s="15"/>
      <c r="G2800" s="15"/>
      <c r="H2800" s="15"/>
      <c r="EU2800" s="16"/>
    </row>
    <row r="2801" spans="2:151" ht="26.25" customHeight="1" x14ac:dyDescent="0.2">
      <c r="B2801" s="15"/>
      <c r="C2801" s="15"/>
      <c r="F2801" s="15"/>
      <c r="G2801" s="15"/>
      <c r="H2801" s="15"/>
      <c r="EU2801" s="16"/>
    </row>
    <row r="2802" spans="2:151" ht="26.25" customHeight="1" x14ac:dyDescent="0.2">
      <c r="B2802" s="15"/>
      <c r="C2802" s="15"/>
      <c r="F2802" s="15"/>
      <c r="G2802" s="15"/>
      <c r="H2802" s="15"/>
      <c r="EU2802" s="16"/>
    </row>
    <row r="2803" spans="2:151" ht="26.25" customHeight="1" x14ac:dyDescent="0.2">
      <c r="B2803" s="15"/>
      <c r="C2803" s="15"/>
      <c r="F2803" s="15"/>
      <c r="G2803" s="15"/>
      <c r="H2803" s="15"/>
      <c r="EU2803" s="16"/>
    </row>
    <row r="2804" spans="2:151" ht="26.25" customHeight="1" x14ac:dyDescent="0.2">
      <c r="B2804" s="15"/>
      <c r="C2804" s="15"/>
      <c r="F2804" s="15"/>
      <c r="G2804" s="15"/>
      <c r="H2804" s="15"/>
      <c r="EU2804" s="16"/>
    </row>
    <row r="2805" spans="2:151" ht="26.25" customHeight="1" x14ac:dyDescent="0.2">
      <c r="B2805" s="15"/>
      <c r="C2805" s="15"/>
      <c r="F2805" s="15"/>
      <c r="G2805" s="15"/>
      <c r="H2805" s="15"/>
      <c r="EU2805" s="16"/>
    </row>
    <row r="2806" spans="2:151" ht="26.25" customHeight="1" x14ac:dyDescent="0.2">
      <c r="B2806" s="15"/>
      <c r="C2806" s="15"/>
      <c r="F2806" s="15"/>
      <c r="G2806" s="15"/>
      <c r="H2806" s="15"/>
      <c r="EU2806" s="16"/>
    </row>
    <row r="2807" spans="2:151" ht="26.25" customHeight="1" x14ac:dyDescent="0.2">
      <c r="B2807" s="15"/>
      <c r="C2807" s="15"/>
      <c r="F2807" s="15"/>
      <c r="G2807" s="15"/>
      <c r="H2807" s="15"/>
      <c r="EU2807" s="16"/>
    </row>
    <row r="2808" spans="2:151" ht="26.25" customHeight="1" x14ac:dyDescent="0.2">
      <c r="B2808" s="15"/>
      <c r="C2808" s="15"/>
      <c r="F2808" s="15"/>
      <c r="G2808" s="15"/>
      <c r="H2808" s="15"/>
      <c r="EU2808" s="16"/>
    </row>
    <row r="2809" spans="2:151" ht="26.25" customHeight="1" x14ac:dyDescent="0.2">
      <c r="B2809" s="15"/>
      <c r="C2809" s="15"/>
      <c r="F2809" s="15"/>
      <c r="G2809" s="15"/>
      <c r="H2809" s="15"/>
      <c r="EU2809" s="16"/>
    </row>
    <row r="2810" spans="2:151" ht="26.25" customHeight="1" x14ac:dyDescent="0.2">
      <c r="B2810" s="15"/>
      <c r="C2810" s="15"/>
      <c r="F2810" s="15"/>
      <c r="G2810" s="15"/>
      <c r="H2810" s="15"/>
      <c r="EU2810" s="16"/>
    </row>
    <row r="2811" spans="2:151" ht="26.25" customHeight="1" x14ac:dyDescent="0.2">
      <c r="B2811" s="15"/>
      <c r="C2811" s="15"/>
      <c r="F2811" s="15"/>
      <c r="G2811" s="15"/>
      <c r="H2811" s="15"/>
      <c r="EU2811" s="16"/>
    </row>
    <row r="2812" spans="2:151" ht="26.25" customHeight="1" x14ac:dyDescent="0.2">
      <c r="B2812" s="15"/>
      <c r="C2812" s="15"/>
      <c r="F2812" s="15"/>
      <c r="G2812" s="15"/>
      <c r="H2812" s="15"/>
      <c r="EU2812" s="16"/>
    </row>
    <row r="2813" spans="2:151" ht="26.25" customHeight="1" x14ac:dyDescent="0.2">
      <c r="B2813" s="15"/>
      <c r="C2813" s="15"/>
      <c r="F2813" s="15"/>
      <c r="G2813" s="15"/>
      <c r="H2813" s="15"/>
      <c r="EU2813" s="16"/>
    </row>
    <row r="2814" spans="2:151" ht="26.25" customHeight="1" x14ac:dyDescent="0.2">
      <c r="B2814" s="15"/>
      <c r="C2814" s="15"/>
      <c r="F2814" s="15"/>
      <c r="G2814" s="15"/>
      <c r="H2814" s="15"/>
      <c r="EU2814" s="16"/>
    </row>
    <row r="2815" spans="2:151" ht="26.25" customHeight="1" x14ac:dyDescent="0.2">
      <c r="B2815" s="15"/>
      <c r="C2815" s="15"/>
      <c r="F2815" s="15"/>
      <c r="G2815" s="15"/>
      <c r="H2815" s="15"/>
      <c r="EU2815" s="16"/>
    </row>
    <row r="2816" spans="2:151" ht="26.25" customHeight="1" x14ac:dyDescent="0.2">
      <c r="B2816" s="15"/>
      <c r="C2816" s="15"/>
      <c r="F2816" s="15"/>
      <c r="G2816" s="15"/>
      <c r="H2816" s="15"/>
      <c r="EU2816" s="16"/>
    </row>
    <row r="2817" spans="2:151" ht="26.25" customHeight="1" x14ac:dyDescent="0.2">
      <c r="B2817" s="15"/>
      <c r="C2817" s="15"/>
      <c r="F2817" s="15"/>
      <c r="G2817" s="15"/>
      <c r="H2817" s="15"/>
      <c r="EU2817" s="16"/>
    </row>
    <row r="2818" spans="2:151" ht="26.25" customHeight="1" x14ac:dyDescent="0.2">
      <c r="B2818" s="15"/>
      <c r="C2818" s="15"/>
      <c r="F2818" s="15"/>
      <c r="G2818" s="15"/>
      <c r="H2818" s="15"/>
      <c r="EU2818" s="16"/>
    </row>
    <row r="2819" spans="2:151" ht="26.25" customHeight="1" x14ac:dyDescent="0.2">
      <c r="B2819" s="15"/>
      <c r="C2819" s="15"/>
      <c r="F2819" s="15"/>
      <c r="G2819" s="15"/>
      <c r="H2819" s="15"/>
      <c r="EU2819" s="16"/>
    </row>
    <row r="2820" spans="2:151" ht="26.25" customHeight="1" x14ac:dyDescent="0.2">
      <c r="B2820" s="15"/>
      <c r="C2820" s="15"/>
      <c r="F2820" s="15"/>
      <c r="G2820" s="15"/>
      <c r="H2820" s="15"/>
      <c r="EU2820" s="16"/>
    </row>
    <row r="2821" spans="2:151" ht="26.25" customHeight="1" x14ac:dyDescent="0.2">
      <c r="B2821" s="15"/>
      <c r="C2821" s="15"/>
      <c r="F2821" s="15"/>
      <c r="G2821" s="15"/>
      <c r="H2821" s="15"/>
      <c r="EU2821" s="16"/>
    </row>
    <row r="2822" spans="2:151" ht="26.25" customHeight="1" x14ac:dyDescent="0.2">
      <c r="B2822" s="15"/>
      <c r="C2822" s="15"/>
      <c r="F2822" s="15"/>
      <c r="G2822" s="15"/>
      <c r="H2822" s="15"/>
      <c r="EU2822" s="16"/>
    </row>
    <row r="2823" spans="2:151" ht="26.25" customHeight="1" x14ac:dyDescent="0.2">
      <c r="B2823" s="15"/>
      <c r="C2823" s="15"/>
      <c r="F2823" s="15"/>
      <c r="G2823" s="15"/>
      <c r="H2823" s="15"/>
      <c r="EU2823" s="16"/>
    </row>
    <row r="2824" spans="2:151" ht="26.25" customHeight="1" x14ac:dyDescent="0.2">
      <c r="B2824" s="15"/>
      <c r="C2824" s="15"/>
      <c r="F2824" s="15"/>
      <c r="G2824" s="15"/>
      <c r="H2824" s="15"/>
      <c r="EU2824" s="16"/>
    </row>
    <row r="2825" spans="2:151" ht="26.25" customHeight="1" x14ac:dyDescent="0.2">
      <c r="B2825" s="15"/>
      <c r="C2825" s="15"/>
      <c r="F2825" s="15"/>
      <c r="G2825" s="15"/>
      <c r="H2825" s="15"/>
      <c r="EU2825" s="16"/>
    </row>
    <row r="2826" spans="2:151" ht="26.25" customHeight="1" x14ac:dyDescent="0.2">
      <c r="B2826" s="15"/>
      <c r="C2826" s="15"/>
      <c r="F2826" s="15"/>
      <c r="G2826" s="15"/>
      <c r="H2826" s="15"/>
      <c r="EU2826" s="16"/>
    </row>
    <row r="2827" spans="2:151" ht="26.25" customHeight="1" x14ac:dyDescent="0.2">
      <c r="B2827" s="15"/>
      <c r="C2827" s="15"/>
      <c r="F2827" s="15"/>
      <c r="G2827" s="15"/>
      <c r="H2827" s="15"/>
      <c r="EU2827" s="16"/>
    </row>
    <row r="2828" spans="2:151" ht="26.25" customHeight="1" x14ac:dyDescent="0.2">
      <c r="B2828" s="15"/>
      <c r="C2828" s="15"/>
      <c r="F2828" s="15"/>
      <c r="G2828" s="15"/>
      <c r="H2828" s="15"/>
      <c r="EU2828" s="16"/>
    </row>
    <row r="2829" spans="2:151" ht="26.25" customHeight="1" x14ac:dyDescent="0.2">
      <c r="B2829" s="15"/>
      <c r="C2829" s="15"/>
      <c r="F2829" s="15"/>
      <c r="G2829" s="15"/>
      <c r="H2829" s="15"/>
      <c r="EU2829" s="16"/>
    </row>
    <row r="2830" spans="2:151" ht="26.25" customHeight="1" x14ac:dyDescent="0.2">
      <c r="B2830" s="15"/>
      <c r="C2830" s="15"/>
      <c r="F2830" s="15"/>
      <c r="G2830" s="15"/>
      <c r="H2830" s="15"/>
      <c r="EU2830" s="16"/>
    </row>
    <row r="2831" spans="2:151" ht="26.25" customHeight="1" x14ac:dyDescent="0.2">
      <c r="B2831" s="15"/>
      <c r="C2831" s="15"/>
      <c r="F2831" s="15"/>
      <c r="G2831" s="15"/>
      <c r="H2831" s="15"/>
      <c r="EU2831" s="16"/>
    </row>
    <row r="2832" spans="2:151" ht="26.25" customHeight="1" x14ac:dyDescent="0.2">
      <c r="B2832" s="15"/>
      <c r="C2832" s="15"/>
      <c r="F2832" s="15"/>
      <c r="G2832" s="15"/>
      <c r="H2832" s="15"/>
      <c r="EU2832" s="16"/>
    </row>
    <row r="2833" spans="2:151" ht="26.25" customHeight="1" x14ac:dyDescent="0.2">
      <c r="B2833" s="15"/>
      <c r="C2833" s="15"/>
      <c r="F2833" s="15"/>
      <c r="G2833" s="15"/>
      <c r="H2833" s="15"/>
      <c r="EU2833" s="16"/>
    </row>
    <row r="2834" spans="2:151" ht="26.25" customHeight="1" x14ac:dyDescent="0.2">
      <c r="B2834" s="15"/>
      <c r="C2834" s="15"/>
      <c r="F2834" s="15"/>
      <c r="G2834" s="15"/>
      <c r="H2834" s="15"/>
      <c r="EU2834" s="16"/>
    </row>
    <row r="2835" spans="2:151" ht="26.25" customHeight="1" x14ac:dyDescent="0.2">
      <c r="B2835" s="15"/>
      <c r="C2835" s="15"/>
      <c r="F2835" s="15"/>
      <c r="G2835" s="15"/>
      <c r="H2835" s="15"/>
      <c r="EU2835" s="16"/>
    </row>
    <row r="2836" spans="2:151" ht="26.25" customHeight="1" x14ac:dyDescent="0.2">
      <c r="B2836" s="15"/>
      <c r="C2836" s="15"/>
      <c r="F2836" s="15"/>
      <c r="G2836" s="15"/>
      <c r="H2836" s="15"/>
      <c r="EU2836" s="16"/>
    </row>
    <row r="2837" spans="2:151" ht="26.25" customHeight="1" x14ac:dyDescent="0.2">
      <c r="B2837" s="15"/>
      <c r="C2837" s="15"/>
      <c r="F2837" s="15"/>
      <c r="G2837" s="15"/>
      <c r="H2837" s="15"/>
      <c r="EU2837" s="16"/>
    </row>
    <row r="2838" spans="2:151" ht="26.25" customHeight="1" x14ac:dyDescent="0.2">
      <c r="B2838" s="15"/>
      <c r="C2838" s="15"/>
      <c r="F2838" s="15"/>
      <c r="G2838" s="15"/>
      <c r="H2838" s="15"/>
      <c r="EU2838" s="16"/>
    </row>
    <row r="2839" spans="2:151" ht="26.25" customHeight="1" x14ac:dyDescent="0.2">
      <c r="B2839" s="15"/>
      <c r="C2839" s="15"/>
      <c r="F2839" s="15"/>
      <c r="G2839" s="15"/>
      <c r="H2839" s="15"/>
      <c r="EU2839" s="16"/>
    </row>
    <row r="2840" spans="2:151" ht="26.25" customHeight="1" x14ac:dyDescent="0.2">
      <c r="B2840" s="15"/>
      <c r="C2840" s="15"/>
      <c r="F2840" s="15"/>
      <c r="G2840" s="15"/>
      <c r="H2840" s="15"/>
      <c r="EU2840" s="16"/>
    </row>
    <row r="2841" spans="2:151" ht="26.25" customHeight="1" x14ac:dyDescent="0.2">
      <c r="B2841" s="15"/>
      <c r="C2841" s="15"/>
      <c r="F2841" s="15"/>
      <c r="G2841" s="15"/>
      <c r="H2841" s="15"/>
      <c r="EU2841" s="16"/>
    </row>
    <row r="2842" spans="2:151" ht="26.25" customHeight="1" x14ac:dyDescent="0.2">
      <c r="B2842" s="15"/>
      <c r="C2842" s="15"/>
      <c r="F2842" s="15"/>
      <c r="G2842" s="15"/>
      <c r="H2842" s="15"/>
      <c r="EU2842" s="16"/>
    </row>
    <row r="2843" spans="2:151" ht="26.25" customHeight="1" x14ac:dyDescent="0.2">
      <c r="B2843" s="15"/>
      <c r="C2843" s="15"/>
      <c r="F2843" s="15"/>
      <c r="G2843" s="15"/>
      <c r="H2843" s="15"/>
      <c r="EU2843" s="16"/>
    </row>
    <row r="2844" spans="2:151" ht="26.25" customHeight="1" x14ac:dyDescent="0.2">
      <c r="B2844" s="15"/>
      <c r="C2844" s="15"/>
      <c r="F2844" s="15"/>
      <c r="G2844" s="15"/>
      <c r="H2844" s="15"/>
      <c r="EU2844" s="16"/>
    </row>
    <row r="2845" spans="2:151" ht="26.25" customHeight="1" x14ac:dyDescent="0.2">
      <c r="B2845" s="15"/>
      <c r="C2845" s="15"/>
      <c r="F2845" s="15"/>
      <c r="G2845" s="15"/>
      <c r="H2845" s="15"/>
      <c r="EU2845" s="16"/>
    </row>
    <row r="2846" spans="2:151" ht="26.25" customHeight="1" x14ac:dyDescent="0.2">
      <c r="B2846" s="15"/>
      <c r="C2846" s="15"/>
      <c r="F2846" s="15"/>
      <c r="G2846" s="15"/>
      <c r="H2846" s="15"/>
      <c r="EU2846" s="16"/>
    </row>
    <row r="2847" spans="2:151" ht="26.25" customHeight="1" x14ac:dyDescent="0.2">
      <c r="B2847" s="15"/>
      <c r="C2847" s="15"/>
      <c r="F2847" s="15"/>
      <c r="G2847" s="15"/>
      <c r="H2847" s="15"/>
      <c r="EU2847" s="16"/>
    </row>
    <row r="2848" spans="2:151" ht="26.25" customHeight="1" x14ac:dyDescent="0.2">
      <c r="B2848" s="15"/>
      <c r="C2848" s="15"/>
      <c r="F2848" s="15"/>
      <c r="G2848" s="15"/>
      <c r="H2848" s="15"/>
      <c r="EU2848" s="16"/>
    </row>
    <row r="2849" spans="2:151" ht="26.25" customHeight="1" x14ac:dyDescent="0.2">
      <c r="B2849" s="15"/>
      <c r="C2849" s="15"/>
      <c r="F2849" s="15"/>
      <c r="G2849" s="15"/>
      <c r="H2849" s="15"/>
      <c r="EU2849" s="16"/>
    </row>
    <row r="2850" spans="2:151" ht="26.25" customHeight="1" x14ac:dyDescent="0.2">
      <c r="B2850" s="15"/>
      <c r="C2850" s="15"/>
      <c r="F2850" s="15"/>
      <c r="G2850" s="15"/>
      <c r="H2850" s="15"/>
      <c r="EU2850" s="16"/>
    </row>
    <row r="2851" spans="2:151" ht="26.25" customHeight="1" x14ac:dyDescent="0.2">
      <c r="B2851" s="15"/>
      <c r="C2851" s="15"/>
      <c r="F2851" s="15"/>
      <c r="G2851" s="15"/>
      <c r="H2851" s="15"/>
      <c r="EU2851" s="16"/>
    </row>
    <row r="2852" spans="2:151" ht="26.25" customHeight="1" x14ac:dyDescent="0.2">
      <c r="B2852" s="15"/>
      <c r="C2852" s="15"/>
      <c r="F2852" s="15"/>
      <c r="G2852" s="15"/>
      <c r="H2852" s="15"/>
      <c r="EU2852" s="16"/>
    </row>
    <row r="2853" spans="2:151" ht="26.25" customHeight="1" x14ac:dyDescent="0.2">
      <c r="B2853" s="15"/>
      <c r="C2853" s="15"/>
      <c r="F2853" s="15"/>
      <c r="G2853" s="15"/>
      <c r="H2853" s="15"/>
      <c r="EU2853" s="16"/>
    </row>
    <row r="2854" spans="2:151" ht="26.25" customHeight="1" x14ac:dyDescent="0.2">
      <c r="B2854" s="15"/>
      <c r="C2854" s="15"/>
      <c r="F2854" s="15"/>
      <c r="G2854" s="15"/>
      <c r="H2854" s="15"/>
      <c r="EU2854" s="16"/>
    </row>
    <row r="2855" spans="2:151" ht="26.25" customHeight="1" x14ac:dyDescent="0.2">
      <c r="B2855" s="15"/>
      <c r="C2855" s="15"/>
      <c r="F2855" s="15"/>
      <c r="G2855" s="15"/>
      <c r="H2855" s="15"/>
      <c r="EU2855" s="16"/>
    </row>
    <row r="2856" spans="2:151" ht="26.25" customHeight="1" x14ac:dyDescent="0.2">
      <c r="B2856" s="15"/>
      <c r="C2856" s="15"/>
      <c r="F2856" s="15"/>
      <c r="G2856" s="15"/>
      <c r="H2856" s="15"/>
      <c r="EU2856" s="16"/>
    </row>
    <row r="2857" spans="2:151" ht="26.25" customHeight="1" x14ac:dyDescent="0.2">
      <c r="B2857" s="15"/>
      <c r="C2857" s="15"/>
      <c r="F2857" s="15"/>
      <c r="G2857" s="15"/>
      <c r="H2857" s="15"/>
      <c r="EU2857" s="16"/>
    </row>
    <row r="2858" spans="2:151" ht="26.25" customHeight="1" x14ac:dyDescent="0.2">
      <c r="B2858" s="15"/>
      <c r="C2858" s="15"/>
      <c r="F2858" s="15"/>
      <c r="G2858" s="15"/>
      <c r="H2858" s="15"/>
      <c r="EU2858" s="16"/>
    </row>
    <row r="2859" spans="2:151" ht="26.25" customHeight="1" x14ac:dyDescent="0.2">
      <c r="B2859" s="15"/>
      <c r="C2859" s="15"/>
      <c r="F2859" s="15"/>
      <c r="G2859" s="15"/>
      <c r="H2859" s="15"/>
      <c r="EU2859" s="16"/>
    </row>
    <row r="2860" spans="2:151" ht="26.25" customHeight="1" x14ac:dyDescent="0.2">
      <c r="B2860" s="15"/>
      <c r="C2860" s="15"/>
      <c r="F2860" s="15"/>
      <c r="G2860" s="15"/>
      <c r="H2860" s="15"/>
      <c r="EU2860" s="16"/>
    </row>
    <row r="2861" spans="2:151" ht="26.25" customHeight="1" x14ac:dyDescent="0.2">
      <c r="B2861" s="15"/>
      <c r="C2861" s="15"/>
      <c r="F2861" s="15"/>
      <c r="G2861" s="15"/>
      <c r="H2861" s="15"/>
      <c r="EU2861" s="16"/>
    </row>
    <row r="2862" spans="2:151" ht="26.25" customHeight="1" x14ac:dyDescent="0.2">
      <c r="B2862" s="15"/>
      <c r="C2862" s="15"/>
      <c r="F2862" s="15"/>
      <c r="G2862" s="15"/>
      <c r="H2862" s="15"/>
      <c r="EU2862" s="16"/>
    </row>
    <row r="2863" spans="2:151" ht="26.25" customHeight="1" x14ac:dyDescent="0.2">
      <c r="B2863" s="15"/>
      <c r="C2863" s="15"/>
      <c r="F2863" s="15"/>
      <c r="G2863" s="15"/>
      <c r="H2863" s="15"/>
      <c r="EU2863" s="16"/>
    </row>
    <row r="2864" spans="2:151" ht="26.25" customHeight="1" x14ac:dyDescent="0.2">
      <c r="B2864" s="15"/>
      <c r="C2864" s="15"/>
      <c r="F2864" s="15"/>
      <c r="G2864" s="15"/>
      <c r="H2864" s="15"/>
      <c r="EU2864" s="16"/>
    </row>
    <row r="2865" spans="2:151" ht="26.25" customHeight="1" x14ac:dyDescent="0.2">
      <c r="B2865" s="15"/>
      <c r="C2865" s="15"/>
      <c r="F2865" s="15"/>
      <c r="G2865" s="15"/>
      <c r="H2865" s="15"/>
      <c r="EU2865" s="16"/>
    </row>
    <row r="2866" spans="2:151" ht="26.25" customHeight="1" x14ac:dyDescent="0.2">
      <c r="B2866" s="15"/>
      <c r="C2866" s="15"/>
      <c r="F2866" s="15"/>
      <c r="G2866" s="15"/>
      <c r="H2866" s="15"/>
      <c r="EU2866" s="16"/>
    </row>
    <row r="2867" spans="2:151" ht="26.25" customHeight="1" x14ac:dyDescent="0.2">
      <c r="B2867" s="15"/>
      <c r="C2867" s="15"/>
      <c r="F2867" s="15"/>
      <c r="G2867" s="15"/>
      <c r="H2867" s="15"/>
      <c r="EU2867" s="16"/>
    </row>
    <row r="2868" spans="2:151" ht="26.25" customHeight="1" x14ac:dyDescent="0.2">
      <c r="B2868" s="15"/>
      <c r="C2868" s="15"/>
      <c r="F2868" s="15"/>
      <c r="G2868" s="15"/>
      <c r="H2868" s="15"/>
      <c r="EU2868" s="16"/>
    </row>
    <row r="2869" spans="2:151" ht="26.25" customHeight="1" x14ac:dyDescent="0.2">
      <c r="B2869" s="15"/>
      <c r="C2869" s="15"/>
      <c r="F2869" s="15"/>
      <c r="G2869" s="15"/>
      <c r="H2869" s="15"/>
      <c r="EU2869" s="16"/>
    </row>
    <row r="2870" spans="2:151" ht="26.25" customHeight="1" x14ac:dyDescent="0.2">
      <c r="B2870" s="15"/>
      <c r="C2870" s="15"/>
      <c r="F2870" s="15"/>
      <c r="G2870" s="15"/>
      <c r="H2870" s="15"/>
      <c r="EU2870" s="16"/>
    </row>
    <row r="2871" spans="2:151" ht="26.25" customHeight="1" x14ac:dyDescent="0.2">
      <c r="B2871" s="15"/>
      <c r="C2871" s="15"/>
      <c r="F2871" s="15"/>
      <c r="G2871" s="15"/>
      <c r="H2871" s="15"/>
      <c r="EU2871" s="16"/>
    </row>
    <row r="2872" spans="2:151" ht="26.25" customHeight="1" x14ac:dyDescent="0.2">
      <c r="B2872" s="15"/>
      <c r="C2872" s="15"/>
      <c r="F2872" s="15"/>
      <c r="G2872" s="15"/>
      <c r="H2872" s="15"/>
      <c r="EU2872" s="16"/>
    </row>
    <row r="2873" spans="2:151" ht="26.25" customHeight="1" x14ac:dyDescent="0.2">
      <c r="B2873" s="15"/>
      <c r="C2873" s="15"/>
      <c r="F2873" s="15"/>
      <c r="G2873" s="15"/>
      <c r="H2873" s="15"/>
      <c r="EU2873" s="16"/>
    </row>
    <row r="2874" spans="2:151" ht="26.25" customHeight="1" x14ac:dyDescent="0.2">
      <c r="B2874" s="15"/>
      <c r="C2874" s="15"/>
      <c r="F2874" s="15"/>
      <c r="G2874" s="15"/>
      <c r="H2874" s="15"/>
      <c r="EU2874" s="16"/>
    </row>
    <row r="2875" spans="2:151" ht="26.25" customHeight="1" x14ac:dyDescent="0.2">
      <c r="B2875" s="15"/>
      <c r="C2875" s="15"/>
      <c r="F2875" s="15"/>
      <c r="G2875" s="15"/>
      <c r="H2875" s="15"/>
      <c r="EU2875" s="16"/>
    </row>
    <row r="2876" spans="2:151" ht="26.25" customHeight="1" x14ac:dyDescent="0.2">
      <c r="B2876" s="15"/>
      <c r="C2876" s="15"/>
      <c r="F2876" s="15"/>
      <c r="G2876" s="15"/>
      <c r="H2876" s="15"/>
      <c r="EU2876" s="16"/>
    </row>
    <row r="2877" spans="2:151" ht="26.25" customHeight="1" x14ac:dyDescent="0.2">
      <c r="B2877" s="15"/>
      <c r="C2877" s="15"/>
      <c r="F2877" s="15"/>
      <c r="G2877" s="15"/>
      <c r="H2877" s="15"/>
      <c r="EU2877" s="16"/>
    </row>
    <row r="2878" spans="2:151" ht="26.25" customHeight="1" x14ac:dyDescent="0.2">
      <c r="B2878" s="15"/>
      <c r="C2878" s="15"/>
      <c r="F2878" s="15"/>
      <c r="G2878" s="15"/>
      <c r="H2878" s="15"/>
      <c r="EU2878" s="16"/>
    </row>
    <row r="2879" spans="2:151" ht="26.25" customHeight="1" x14ac:dyDescent="0.2">
      <c r="B2879" s="15"/>
      <c r="C2879" s="15"/>
      <c r="F2879" s="15"/>
      <c r="G2879" s="15"/>
      <c r="H2879" s="15"/>
      <c r="EU2879" s="16"/>
    </row>
    <row r="2880" spans="2:151" ht="26.25" customHeight="1" x14ac:dyDescent="0.2">
      <c r="B2880" s="15"/>
      <c r="C2880" s="15"/>
      <c r="F2880" s="15"/>
      <c r="G2880" s="15"/>
      <c r="H2880" s="15"/>
      <c r="EU2880" s="16"/>
    </row>
    <row r="2881" spans="2:151" ht="26.25" customHeight="1" x14ac:dyDescent="0.2">
      <c r="B2881" s="15"/>
      <c r="C2881" s="15"/>
      <c r="F2881" s="15"/>
      <c r="G2881" s="15"/>
      <c r="H2881" s="15"/>
      <c r="EU2881" s="16"/>
    </row>
    <row r="2882" spans="2:151" ht="26.25" customHeight="1" x14ac:dyDescent="0.2">
      <c r="B2882" s="15"/>
      <c r="C2882" s="15"/>
      <c r="F2882" s="15"/>
      <c r="G2882" s="15"/>
      <c r="H2882" s="15"/>
      <c r="EU2882" s="16"/>
    </row>
    <row r="2883" spans="2:151" ht="26.25" customHeight="1" x14ac:dyDescent="0.2">
      <c r="B2883" s="15"/>
      <c r="C2883" s="15"/>
      <c r="F2883" s="15"/>
      <c r="G2883" s="15"/>
      <c r="H2883" s="15"/>
      <c r="EU2883" s="16"/>
    </row>
    <row r="2884" spans="2:151" ht="26.25" customHeight="1" x14ac:dyDescent="0.2">
      <c r="B2884" s="15"/>
      <c r="C2884" s="15"/>
      <c r="F2884" s="15"/>
      <c r="G2884" s="15"/>
      <c r="H2884" s="15"/>
      <c r="EU2884" s="16"/>
    </row>
    <row r="2885" spans="2:151" ht="26.25" customHeight="1" x14ac:dyDescent="0.2">
      <c r="B2885" s="15"/>
      <c r="C2885" s="15"/>
      <c r="F2885" s="15"/>
      <c r="G2885" s="15"/>
      <c r="H2885" s="15"/>
      <c r="EU2885" s="16"/>
    </row>
    <row r="2886" spans="2:151" ht="26.25" customHeight="1" x14ac:dyDescent="0.2">
      <c r="B2886" s="15"/>
      <c r="C2886" s="15"/>
      <c r="F2886" s="15"/>
      <c r="G2886" s="15"/>
      <c r="H2886" s="15"/>
      <c r="EU2886" s="16"/>
    </row>
    <row r="2887" spans="2:151" ht="26.25" customHeight="1" x14ac:dyDescent="0.2">
      <c r="B2887" s="15"/>
      <c r="C2887" s="15"/>
      <c r="F2887" s="15"/>
      <c r="G2887" s="15"/>
      <c r="H2887" s="15"/>
      <c r="EU2887" s="16"/>
    </row>
    <row r="2888" spans="2:151" ht="26.25" customHeight="1" x14ac:dyDescent="0.2">
      <c r="B2888" s="15"/>
      <c r="C2888" s="15"/>
      <c r="F2888" s="15"/>
      <c r="G2888" s="15"/>
      <c r="H2888" s="15"/>
      <c r="EU2888" s="16"/>
    </row>
    <row r="2889" spans="2:151" ht="26.25" customHeight="1" x14ac:dyDescent="0.2">
      <c r="B2889" s="15"/>
      <c r="C2889" s="15"/>
      <c r="F2889" s="15"/>
      <c r="G2889" s="15"/>
      <c r="H2889" s="15"/>
      <c r="EU2889" s="16"/>
    </row>
    <row r="2890" spans="2:151" ht="26.25" customHeight="1" x14ac:dyDescent="0.2">
      <c r="B2890" s="15"/>
      <c r="C2890" s="15"/>
      <c r="F2890" s="15"/>
      <c r="G2890" s="15"/>
      <c r="H2890" s="15"/>
      <c r="EU2890" s="16"/>
    </row>
    <row r="2891" spans="2:151" ht="26.25" customHeight="1" x14ac:dyDescent="0.2">
      <c r="B2891" s="15"/>
      <c r="C2891" s="15"/>
      <c r="F2891" s="15"/>
      <c r="G2891" s="15"/>
      <c r="H2891" s="15"/>
      <c r="EU2891" s="16"/>
    </row>
    <row r="2892" spans="2:151" ht="26.25" customHeight="1" x14ac:dyDescent="0.2">
      <c r="B2892" s="15"/>
      <c r="C2892" s="15"/>
      <c r="F2892" s="15"/>
      <c r="G2892" s="15"/>
      <c r="H2892" s="15"/>
      <c r="EU2892" s="16"/>
    </row>
    <row r="2893" spans="2:151" ht="26.25" customHeight="1" x14ac:dyDescent="0.2">
      <c r="B2893" s="15"/>
      <c r="C2893" s="15"/>
      <c r="F2893" s="15"/>
      <c r="G2893" s="15"/>
      <c r="H2893" s="15"/>
      <c r="EU2893" s="16"/>
    </row>
    <row r="2894" spans="2:151" ht="26.25" customHeight="1" x14ac:dyDescent="0.2">
      <c r="B2894" s="15"/>
      <c r="C2894" s="15"/>
      <c r="F2894" s="15"/>
      <c r="G2894" s="15"/>
      <c r="H2894" s="15"/>
      <c r="EU2894" s="16"/>
    </row>
    <row r="2895" spans="2:151" ht="26.25" customHeight="1" x14ac:dyDescent="0.2">
      <c r="B2895" s="15"/>
      <c r="C2895" s="15"/>
      <c r="F2895" s="15"/>
      <c r="G2895" s="15"/>
      <c r="H2895" s="15"/>
      <c r="EU2895" s="16"/>
    </row>
    <row r="2896" spans="2:151" ht="26.25" customHeight="1" x14ac:dyDescent="0.2">
      <c r="B2896" s="15"/>
      <c r="C2896" s="15"/>
      <c r="F2896" s="15"/>
      <c r="G2896" s="15"/>
      <c r="H2896" s="15"/>
      <c r="EU2896" s="16"/>
    </row>
    <row r="2897" spans="2:151" ht="26.25" customHeight="1" x14ac:dyDescent="0.2">
      <c r="B2897" s="15"/>
      <c r="C2897" s="15"/>
      <c r="F2897" s="15"/>
      <c r="G2897" s="15"/>
      <c r="H2897" s="15"/>
      <c r="EU2897" s="16"/>
    </row>
    <row r="2898" spans="2:151" ht="26.25" customHeight="1" x14ac:dyDescent="0.2">
      <c r="B2898" s="15"/>
      <c r="C2898" s="15"/>
      <c r="F2898" s="15"/>
      <c r="G2898" s="15"/>
      <c r="H2898" s="15"/>
      <c r="EU2898" s="16"/>
    </row>
    <row r="2899" spans="2:151" ht="26.25" customHeight="1" x14ac:dyDescent="0.2">
      <c r="B2899" s="15"/>
      <c r="C2899" s="15"/>
      <c r="F2899" s="15"/>
      <c r="G2899" s="15"/>
      <c r="H2899" s="15"/>
      <c r="EU2899" s="16"/>
    </row>
    <row r="2900" spans="2:151" ht="26.25" customHeight="1" x14ac:dyDescent="0.2">
      <c r="B2900" s="15"/>
      <c r="C2900" s="15"/>
      <c r="F2900" s="15"/>
      <c r="G2900" s="15"/>
      <c r="H2900" s="15"/>
      <c r="EU2900" s="16"/>
    </row>
    <row r="2901" spans="2:151" ht="26.25" customHeight="1" x14ac:dyDescent="0.2">
      <c r="B2901" s="15"/>
      <c r="C2901" s="15"/>
      <c r="F2901" s="15"/>
      <c r="G2901" s="15"/>
      <c r="H2901" s="15"/>
      <c r="EU2901" s="16"/>
    </row>
    <row r="2902" spans="2:151" ht="26.25" customHeight="1" x14ac:dyDescent="0.2">
      <c r="B2902" s="15"/>
      <c r="C2902" s="15"/>
      <c r="F2902" s="15"/>
      <c r="G2902" s="15"/>
      <c r="H2902" s="15"/>
      <c r="EU2902" s="16"/>
    </row>
    <row r="2903" spans="2:151" ht="26.25" customHeight="1" x14ac:dyDescent="0.2">
      <c r="B2903" s="15"/>
      <c r="C2903" s="15"/>
      <c r="F2903" s="15"/>
      <c r="G2903" s="15"/>
      <c r="H2903" s="15"/>
      <c r="EU2903" s="16"/>
    </row>
    <row r="2904" spans="2:151" ht="26.25" customHeight="1" x14ac:dyDescent="0.2">
      <c r="B2904" s="15"/>
      <c r="C2904" s="15"/>
      <c r="F2904" s="15"/>
      <c r="G2904" s="15"/>
      <c r="H2904" s="15"/>
      <c r="EU2904" s="16"/>
    </row>
    <row r="2905" spans="2:151" ht="26.25" customHeight="1" x14ac:dyDescent="0.2">
      <c r="B2905" s="15"/>
      <c r="C2905" s="15"/>
      <c r="F2905" s="15"/>
      <c r="G2905" s="15"/>
      <c r="H2905" s="15"/>
      <c r="EU2905" s="16"/>
    </row>
    <row r="2906" spans="2:151" ht="26.25" customHeight="1" x14ac:dyDescent="0.2">
      <c r="B2906" s="15"/>
      <c r="C2906" s="15"/>
      <c r="F2906" s="15"/>
      <c r="G2906" s="15"/>
      <c r="H2906" s="15"/>
      <c r="EU2906" s="16"/>
    </row>
    <row r="2907" spans="2:151" ht="26.25" customHeight="1" x14ac:dyDescent="0.2">
      <c r="B2907" s="15"/>
      <c r="C2907" s="15"/>
      <c r="F2907" s="15"/>
      <c r="G2907" s="15"/>
      <c r="H2907" s="15"/>
      <c r="EU2907" s="16"/>
    </row>
    <row r="2908" spans="2:151" ht="26.25" customHeight="1" x14ac:dyDescent="0.2">
      <c r="B2908" s="15"/>
      <c r="C2908" s="15"/>
      <c r="F2908" s="15"/>
      <c r="G2908" s="15"/>
      <c r="H2908" s="15"/>
      <c r="EU2908" s="16"/>
    </row>
    <row r="2909" spans="2:151" ht="26.25" customHeight="1" x14ac:dyDescent="0.2">
      <c r="B2909" s="15"/>
      <c r="C2909" s="15"/>
      <c r="F2909" s="15"/>
      <c r="G2909" s="15"/>
      <c r="H2909" s="15"/>
      <c r="EU2909" s="16"/>
    </row>
    <row r="2910" spans="2:151" ht="26.25" customHeight="1" x14ac:dyDescent="0.2">
      <c r="B2910" s="15"/>
      <c r="C2910" s="15"/>
      <c r="F2910" s="15"/>
      <c r="G2910" s="15"/>
      <c r="H2910" s="15"/>
      <c r="EU2910" s="16"/>
    </row>
    <row r="2911" spans="2:151" ht="26.25" customHeight="1" x14ac:dyDescent="0.2">
      <c r="B2911" s="15"/>
      <c r="C2911" s="15"/>
      <c r="F2911" s="15"/>
      <c r="G2911" s="15"/>
      <c r="H2911" s="15"/>
      <c r="EU2911" s="16"/>
    </row>
    <row r="2912" spans="2:151" ht="26.25" customHeight="1" x14ac:dyDescent="0.2">
      <c r="B2912" s="15"/>
      <c r="C2912" s="15"/>
      <c r="F2912" s="15"/>
      <c r="G2912" s="15"/>
      <c r="H2912" s="15"/>
      <c r="EU2912" s="16"/>
    </row>
    <row r="2913" spans="2:151" ht="26.25" customHeight="1" x14ac:dyDescent="0.2">
      <c r="B2913" s="15"/>
      <c r="C2913" s="15"/>
      <c r="F2913" s="15"/>
      <c r="G2913" s="15"/>
      <c r="H2913" s="15"/>
      <c r="EU2913" s="16"/>
    </row>
    <row r="2914" spans="2:151" ht="26.25" customHeight="1" x14ac:dyDescent="0.2">
      <c r="B2914" s="15"/>
      <c r="C2914" s="15"/>
      <c r="F2914" s="15"/>
      <c r="G2914" s="15"/>
      <c r="H2914" s="15"/>
      <c r="EU2914" s="16"/>
    </row>
    <row r="2915" spans="2:151" ht="26.25" customHeight="1" x14ac:dyDescent="0.2">
      <c r="B2915" s="15"/>
      <c r="C2915" s="15"/>
      <c r="F2915" s="15"/>
      <c r="G2915" s="15"/>
      <c r="H2915" s="15"/>
      <c r="EU2915" s="16"/>
    </row>
    <row r="2916" spans="2:151" ht="26.25" customHeight="1" x14ac:dyDescent="0.2">
      <c r="B2916" s="15"/>
      <c r="C2916" s="15"/>
      <c r="F2916" s="15"/>
      <c r="G2916" s="15"/>
      <c r="H2916" s="15"/>
      <c r="EU2916" s="16"/>
    </row>
    <row r="2917" spans="2:151" ht="26.25" customHeight="1" x14ac:dyDescent="0.2">
      <c r="B2917" s="15"/>
      <c r="C2917" s="15"/>
      <c r="F2917" s="15"/>
      <c r="G2917" s="15"/>
      <c r="H2917" s="15"/>
      <c r="EU2917" s="16"/>
    </row>
    <row r="2918" spans="2:151" ht="26.25" customHeight="1" x14ac:dyDescent="0.2">
      <c r="B2918" s="15"/>
      <c r="C2918" s="15"/>
      <c r="F2918" s="15"/>
      <c r="G2918" s="15"/>
      <c r="H2918" s="15"/>
      <c r="EU2918" s="16"/>
    </row>
    <row r="2919" spans="2:151" ht="26.25" customHeight="1" x14ac:dyDescent="0.2">
      <c r="B2919" s="15"/>
      <c r="C2919" s="15"/>
      <c r="F2919" s="15"/>
      <c r="G2919" s="15"/>
      <c r="H2919" s="15"/>
      <c r="EU2919" s="16"/>
    </row>
    <row r="2920" spans="2:151" ht="26.25" customHeight="1" x14ac:dyDescent="0.2">
      <c r="B2920" s="15"/>
      <c r="C2920" s="15"/>
      <c r="F2920" s="15"/>
      <c r="G2920" s="15"/>
      <c r="H2920" s="15"/>
      <c r="EU2920" s="16"/>
    </row>
    <row r="2921" spans="2:151" ht="26.25" customHeight="1" x14ac:dyDescent="0.2">
      <c r="B2921" s="15"/>
      <c r="C2921" s="15"/>
      <c r="F2921" s="15"/>
      <c r="G2921" s="15"/>
      <c r="H2921" s="15"/>
      <c r="EU2921" s="16"/>
    </row>
    <row r="2922" spans="2:151" ht="26.25" customHeight="1" x14ac:dyDescent="0.2">
      <c r="B2922" s="15"/>
      <c r="C2922" s="15"/>
      <c r="F2922" s="15"/>
      <c r="G2922" s="15"/>
      <c r="H2922" s="15"/>
      <c r="EU2922" s="16"/>
    </row>
    <row r="2923" spans="2:151" ht="26.25" customHeight="1" x14ac:dyDescent="0.2">
      <c r="B2923" s="15"/>
      <c r="C2923" s="15"/>
      <c r="F2923" s="15"/>
      <c r="G2923" s="15"/>
      <c r="H2923" s="15"/>
      <c r="EU2923" s="16"/>
    </row>
    <row r="2924" spans="2:151" ht="26.25" customHeight="1" x14ac:dyDescent="0.2">
      <c r="B2924" s="15"/>
      <c r="C2924" s="15"/>
      <c r="F2924" s="15"/>
      <c r="G2924" s="15"/>
      <c r="H2924" s="15"/>
      <c r="EU2924" s="16"/>
    </row>
    <row r="2925" spans="2:151" ht="26.25" customHeight="1" x14ac:dyDescent="0.2">
      <c r="B2925" s="15"/>
      <c r="C2925" s="15"/>
      <c r="F2925" s="15"/>
      <c r="G2925" s="15"/>
      <c r="H2925" s="15"/>
      <c r="EU2925" s="16"/>
    </row>
    <row r="2926" spans="2:151" ht="26.25" customHeight="1" x14ac:dyDescent="0.2">
      <c r="B2926" s="15"/>
      <c r="C2926" s="15"/>
      <c r="F2926" s="15"/>
      <c r="G2926" s="15"/>
      <c r="H2926" s="15"/>
      <c r="EU2926" s="16"/>
    </row>
    <row r="2927" spans="2:151" ht="26.25" customHeight="1" x14ac:dyDescent="0.2">
      <c r="B2927" s="15"/>
      <c r="C2927" s="15"/>
      <c r="F2927" s="15"/>
      <c r="G2927" s="15"/>
      <c r="H2927" s="15"/>
      <c r="EU2927" s="16"/>
    </row>
    <row r="2928" spans="2:151" ht="26.25" customHeight="1" x14ac:dyDescent="0.2">
      <c r="B2928" s="15"/>
      <c r="C2928" s="15"/>
      <c r="F2928" s="15"/>
      <c r="G2928" s="15"/>
      <c r="H2928" s="15"/>
      <c r="EU2928" s="16"/>
    </row>
    <row r="2929" spans="2:151" ht="26.25" customHeight="1" x14ac:dyDescent="0.2">
      <c r="B2929" s="15"/>
      <c r="C2929" s="15"/>
      <c r="F2929" s="15"/>
      <c r="G2929" s="15"/>
      <c r="H2929" s="15"/>
      <c r="EU2929" s="16"/>
    </row>
    <row r="2930" spans="2:151" ht="26.25" customHeight="1" x14ac:dyDescent="0.2">
      <c r="B2930" s="15"/>
      <c r="C2930" s="15"/>
      <c r="F2930" s="15"/>
      <c r="G2930" s="15"/>
      <c r="H2930" s="15"/>
      <c r="EU2930" s="16"/>
    </row>
    <row r="2931" spans="2:151" ht="26.25" customHeight="1" x14ac:dyDescent="0.2">
      <c r="B2931" s="15"/>
      <c r="C2931" s="15"/>
      <c r="F2931" s="15"/>
      <c r="G2931" s="15"/>
      <c r="H2931" s="15"/>
      <c r="EU2931" s="16"/>
    </row>
    <row r="2932" spans="2:151" ht="26.25" customHeight="1" x14ac:dyDescent="0.2">
      <c r="B2932" s="15"/>
      <c r="C2932" s="15"/>
      <c r="F2932" s="15"/>
      <c r="G2932" s="15"/>
      <c r="H2932" s="15"/>
      <c r="EU2932" s="16"/>
    </row>
    <row r="2933" spans="2:151" ht="26.25" customHeight="1" x14ac:dyDescent="0.2">
      <c r="B2933" s="15"/>
      <c r="C2933" s="15"/>
      <c r="F2933" s="15"/>
      <c r="G2933" s="15"/>
      <c r="H2933" s="15"/>
      <c r="EU2933" s="16"/>
    </row>
    <row r="2934" spans="2:151" ht="26.25" customHeight="1" x14ac:dyDescent="0.2">
      <c r="B2934" s="15"/>
      <c r="C2934" s="15"/>
      <c r="F2934" s="15"/>
      <c r="G2934" s="15"/>
      <c r="H2934" s="15"/>
      <c r="EU2934" s="16"/>
    </row>
    <row r="2935" spans="2:151" ht="26.25" customHeight="1" x14ac:dyDescent="0.2">
      <c r="B2935" s="15"/>
      <c r="C2935" s="15"/>
      <c r="F2935" s="15"/>
      <c r="G2935" s="15"/>
      <c r="H2935" s="15"/>
      <c r="EU2935" s="16"/>
    </row>
    <row r="2936" spans="2:151" ht="26.25" customHeight="1" x14ac:dyDescent="0.2">
      <c r="B2936" s="15"/>
      <c r="C2936" s="15"/>
      <c r="F2936" s="15"/>
      <c r="G2936" s="15"/>
      <c r="H2936" s="15"/>
      <c r="EU2936" s="16"/>
    </row>
    <row r="2937" spans="2:151" ht="26.25" customHeight="1" x14ac:dyDescent="0.2">
      <c r="B2937" s="15"/>
      <c r="C2937" s="15"/>
      <c r="F2937" s="15"/>
      <c r="G2937" s="15"/>
      <c r="H2937" s="15"/>
      <c r="EU2937" s="16"/>
    </row>
    <row r="2938" spans="2:151" ht="26.25" customHeight="1" x14ac:dyDescent="0.2">
      <c r="B2938" s="15"/>
      <c r="C2938" s="15"/>
      <c r="F2938" s="15"/>
      <c r="G2938" s="15"/>
      <c r="H2938" s="15"/>
      <c r="EU2938" s="16"/>
    </row>
    <row r="2939" spans="2:151" ht="26.25" customHeight="1" x14ac:dyDescent="0.2">
      <c r="B2939" s="15"/>
      <c r="C2939" s="15"/>
      <c r="F2939" s="15"/>
      <c r="G2939" s="15"/>
      <c r="H2939" s="15"/>
      <c r="EU2939" s="16"/>
    </row>
    <row r="2940" spans="2:151" ht="26.25" customHeight="1" x14ac:dyDescent="0.2">
      <c r="B2940" s="15"/>
      <c r="C2940" s="15"/>
      <c r="F2940" s="15"/>
      <c r="G2940" s="15"/>
      <c r="H2940" s="15"/>
      <c r="EU2940" s="16"/>
    </row>
    <row r="2941" spans="2:151" ht="26.25" customHeight="1" x14ac:dyDescent="0.2">
      <c r="B2941" s="15"/>
      <c r="C2941" s="15"/>
      <c r="F2941" s="15"/>
      <c r="G2941" s="15"/>
      <c r="H2941" s="15"/>
      <c r="EU2941" s="16"/>
    </row>
    <row r="2942" spans="2:151" ht="26.25" customHeight="1" x14ac:dyDescent="0.2">
      <c r="B2942" s="15"/>
      <c r="C2942" s="15"/>
      <c r="F2942" s="15"/>
      <c r="G2942" s="15"/>
      <c r="H2942" s="15"/>
      <c r="EU2942" s="16"/>
    </row>
    <row r="2943" spans="2:151" ht="26.25" customHeight="1" x14ac:dyDescent="0.2">
      <c r="B2943" s="15"/>
      <c r="C2943" s="15"/>
      <c r="F2943" s="15"/>
      <c r="G2943" s="15"/>
      <c r="H2943" s="15"/>
      <c r="EU2943" s="16"/>
    </row>
    <row r="2944" spans="2:151" ht="26.25" customHeight="1" x14ac:dyDescent="0.2">
      <c r="B2944" s="15"/>
      <c r="C2944" s="15"/>
      <c r="F2944" s="15"/>
      <c r="G2944" s="15"/>
      <c r="H2944" s="15"/>
      <c r="EU2944" s="16"/>
    </row>
    <row r="2945" spans="2:151" ht="26.25" customHeight="1" x14ac:dyDescent="0.2">
      <c r="B2945" s="15"/>
      <c r="C2945" s="15"/>
      <c r="F2945" s="15"/>
      <c r="G2945" s="15"/>
      <c r="H2945" s="15"/>
      <c r="EU2945" s="16"/>
    </row>
    <row r="2946" spans="2:151" ht="26.25" customHeight="1" x14ac:dyDescent="0.2">
      <c r="B2946" s="15"/>
      <c r="C2946" s="15"/>
      <c r="F2946" s="15"/>
      <c r="G2946" s="15"/>
      <c r="H2946" s="15"/>
      <c r="EU2946" s="16"/>
    </row>
    <row r="2947" spans="2:151" ht="26.25" customHeight="1" x14ac:dyDescent="0.2">
      <c r="B2947" s="15"/>
      <c r="C2947" s="15"/>
      <c r="F2947" s="15"/>
      <c r="G2947" s="15"/>
      <c r="H2947" s="15"/>
      <c r="EU2947" s="16"/>
    </row>
    <row r="2948" spans="2:151" ht="26.25" customHeight="1" x14ac:dyDescent="0.2">
      <c r="B2948" s="15"/>
      <c r="C2948" s="15"/>
      <c r="F2948" s="15"/>
      <c r="G2948" s="15"/>
      <c r="H2948" s="15"/>
      <c r="EU2948" s="16"/>
    </row>
    <row r="2949" spans="2:151" ht="26.25" customHeight="1" x14ac:dyDescent="0.2">
      <c r="B2949" s="15"/>
      <c r="C2949" s="15"/>
      <c r="F2949" s="15"/>
      <c r="G2949" s="15"/>
      <c r="H2949" s="15"/>
      <c r="EU2949" s="16"/>
    </row>
    <row r="2950" spans="2:151" ht="26.25" customHeight="1" x14ac:dyDescent="0.2">
      <c r="B2950" s="15"/>
      <c r="C2950" s="15"/>
      <c r="F2950" s="15"/>
      <c r="G2950" s="15"/>
      <c r="H2950" s="15"/>
      <c r="EU2950" s="16"/>
    </row>
    <row r="2951" spans="2:151" ht="26.25" customHeight="1" x14ac:dyDescent="0.2">
      <c r="B2951" s="15"/>
      <c r="C2951" s="15"/>
      <c r="F2951" s="15"/>
      <c r="G2951" s="15"/>
      <c r="H2951" s="15"/>
      <c r="EU2951" s="16"/>
    </row>
    <row r="2952" spans="2:151" ht="26.25" customHeight="1" x14ac:dyDescent="0.2">
      <c r="B2952" s="15"/>
      <c r="C2952" s="15"/>
      <c r="F2952" s="15"/>
      <c r="G2952" s="15"/>
      <c r="H2952" s="15"/>
      <c r="EU2952" s="16"/>
    </row>
    <row r="2953" spans="2:151" ht="26.25" customHeight="1" x14ac:dyDescent="0.2">
      <c r="B2953" s="15"/>
      <c r="C2953" s="15"/>
      <c r="F2953" s="15"/>
      <c r="G2953" s="15"/>
      <c r="H2953" s="15"/>
      <c r="EU2953" s="16"/>
    </row>
    <row r="2954" spans="2:151" ht="26.25" customHeight="1" x14ac:dyDescent="0.2">
      <c r="B2954" s="15"/>
      <c r="C2954" s="15"/>
      <c r="F2954" s="15"/>
      <c r="G2954" s="15"/>
      <c r="H2954" s="15"/>
      <c r="EU2954" s="16"/>
    </row>
    <row r="2955" spans="2:151" ht="26.25" customHeight="1" x14ac:dyDescent="0.2">
      <c r="B2955" s="15"/>
      <c r="C2955" s="15"/>
      <c r="F2955" s="15"/>
      <c r="G2955" s="15"/>
      <c r="H2955" s="15"/>
      <c r="EU2955" s="16"/>
    </row>
    <row r="2956" spans="2:151" ht="26.25" customHeight="1" x14ac:dyDescent="0.2">
      <c r="B2956" s="15"/>
      <c r="C2956" s="15"/>
      <c r="F2956" s="15"/>
      <c r="G2956" s="15"/>
      <c r="H2956" s="15"/>
      <c r="EU2956" s="16"/>
    </row>
    <row r="2957" spans="2:151" ht="26.25" customHeight="1" x14ac:dyDescent="0.2">
      <c r="B2957" s="15"/>
      <c r="C2957" s="15"/>
      <c r="F2957" s="15"/>
      <c r="G2957" s="15"/>
      <c r="H2957" s="15"/>
      <c r="EU2957" s="16"/>
    </row>
    <row r="2958" spans="2:151" ht="26.25" customHeight="1" x14ac:dyDescent="0.2">
      <c r="B2958" s="15"/>
      <c r="C2958" s="15"/>
      <c r="F2958" s="15"/>
      <c r="G2958" s="15"/>
      <c r="H2958" s="15"/>
      <c r="EU2958" s="16"/>
    </row>
    <row r="2959" spans="2:151" ht="26.25" customHeight="1" x14ac:dyDescent="0.2">
      <c r="B2959" s="15"/>
      <c r="C2959" s="15"/>
      <c r="F2959" s="15"/>
      <c r="G2959" s="15"/>
      <c r="H2959" s="15"/>
      <c r="EU2959" s="16"/>
    </row>
    <row r="2960" spans="2:151" ht="26.25" customHeight="1" x14ac:dyDescent="0.2">
      <c r="B2960" s="15"/>
      <c r="C2960" s="15"/>
      <c r="F2960" s="15"/>
      <c r="G2960" s="15"/>
      <c r="H2960" s="15"/>
      <c r="EU2960" s="16"/>
    </row>
    <row r="2961" spans="2:151" ht="26.25" customHeight="1" x14ac:dyDescent="0.2">
      <c r="B2961" s="15"/>
      <c r="C2961" s="15"/>
      <c r="F2961" s="15"/>
      <c r="G2961" s="15"/>
      <c r="H2961" s="15"/>
      <c r="EU2961" s="16"/>
    </row>
    <row r="2962" spans="2:151" ht="26.25" customHeight="1" x14ac:dyDescent="0.2">
      <c r="B2962" s="15"/>
      <c r="C2962" s="15"/>
      <c r="F2962" s="15"/>
      <c r="G2962" s="15"/>
      <c r="H2962" s="15"/>
      <c r="EU2962" s="16"/>
    </row>
    <row r="2963" spans="2:151" ht="26.25" customHeight="1" x14ac:dyDescent="0.2">
      <c r="B2963" s="15"/>
      <c r="C2963" s="15"/>
      <c r="F2963" s="15"/>
      <c r="G2963" s="15"/>
      <c r="H2963" s="15"/>
      <c r="EU2963" s="16"/>
    </row>
    <row r="2964" spans="2:151" ht="26.25" customHeight="1" x14ac:dyDescent="0.2">
      <c r="B2964" s="15"/>
      <c r="C2964" s="15"/>
      <c r="F2964" s="15"/>
      <c r="G2964" s="15"/>
      <c r="H2964" s="15"/>
      <c r="EU2964" s="16"/>
    </row>
    <row r="2965" spans="2:151" ht="26.25" customHeight="1" x14ac:dyDescent="0.2">
      <c r="B2965" s="15"/>
      <c r="C2965" s="15"/>
      <c r="F2965" s="15"/>
      <c r="G2965" s="15"/>
      <c r="H2965" s="15"/>
      <c r="EU2965" s="16"/>
    </row>
    <row r="2966" spans="2:151" ht="26.25" customHeight="1" x14ac:dyDescent="0.2">
      <c r="B2966" s="15"/>
      <c r="C2966" s="15"/>
      <c r="F2966" s="15"/>
      <c r="G2966" s="15"/>
      <c r="H2966" s="15"/>
      <c r="EU2966" s="16"/>
    </row>
    <row r="2967" spans="2:151" ht="26.25" customHeight="1" x14ac:dyDescent="0.2">
      <c r="B2967" s="15"/>
      <c r="C2967" s="15"/>
      <c r="F2967" s="15"/>
      <c r="G2967" s="15"/>
      <c r="H2967" s="15"/>
      <c r="EU2967" s="16"/>
    </row>
    <row r="2968" spans="2:151" ht="26.25" customHeight="1" x14ac:dyDescent="0.2">
      <c r="B2968" s="15"/>
      <c r="C2968" s="15"/>
      <c r="F2968" s="15"/>
      <c r="G2968" s="15"/>
      <c r="H2968" s="15"/>
      <c r="EU2968" s="16"/>
    </row>
    <row r="2969" spans="2:151" ht="26.25" customHeight="1" x14ac:dyDescent="0.2">
      <c r="B2969" s="15"/>
      <c r="C2969" s="15"/>
      <c r="F2969" s="15"/>
      <c r="G2969" s="15"/>
      <c r="H2969" s="15"/>
      <c r="EU2969" s="16"/>
    </row>
    <row r="2970" spans="2:151" ht="26.25" customHeight="1" x14ac:dyDescent="0.2">
      <c r="B2970" s="15"/>
      <c r="C2970" s="15"/>
      <c r="F2970" s="15"/>
      <c r="G2970" s="15"/>
      <c r="H2970" s="15"/>
      <c r="EU2970" s="16"/>
    </row>
    <row r="2971" spans="2:151" ht="26.25" customHeight="1" x14ac:dyDescent="0.2">
      <c r="B2971" s="15"/>
      <c r="C2971" s="15"/>
      <c r="F2971" s="15"/>
      <c r="G2971" s="15"/>
      <c r="H2971" s="15"/>
      <c r="EU2971" s="16"/>
    </row>
    <row r="2972" spans="2:151" ht="26.25" customHeight="1" x14ac:dyDescent="0.2">
      <c r="B2972" s="15"/>
      <c r="C2972" s="15"/>
      <c r="F2972" s="15"/>
      <c r="G2972" s="15"/>
      <c r="H2972" s="15"/>
      <c r="EU2972" s="16"/>
    </row>
    <row r="2973" spans="2:151" ht="26.25" customHeight="1" x14ac:dyDescent="0.2">
      <c r="B2973" s="15"/>
      <c r="C2973" s="15"/>
      <c r="F2973" s="15"/>
      <c r="G2973" s="15"/>
      <c r="H2973" s="15"/>
      <c r="EU2973" s="16"/>
    </row>
    <row r="2974" spans="2:151" ht="26.25" customHeight="1" x14ac:dyDescent="0.2">
      <c r="B2974" s="15"/>
      <c r="C2974" s="15"/>
      <c r="F2974" s="15"/>
      <c r="G2974" s="15"/>
      <c r="H2974" s="15"/>
      <c r="EU2974" s="16"/>
    </row>
    <row r="2975" spans="2:151" ht="26.25" customHeight="1" x14ac:dyDescent="0.2">
      <c r="B2975" s="15"/>
      <c r="C2975" s="15"/>
      <c r="F2975" s="15"/>
      <c r="G2975" s="15"/>
      <c r="H2975" s="15"/>
      <c r="EU2975" s="16"/>
    </row>
    <row r="2976" spans="2:151" ht="26.25" customHeight="1" x14ac:dyDescent="0.2">
      <c r="B2976" s="15"/>
      <c r="C2976" s="15"/>
      <c r="F2976" s="15"/>
      <c r="G2976" s="15"/>
      <c r="H2976" s="15"/>
      <c r="EU2976" s="16"/>
    </row>
    <row r="2977" spans="2:151" ht="26.25" customHeight="1" x14ac:dyDescent="0.2">
      <c r="B2977" s="15"/>
      <c r="C2977" s="15"/>
      <c r="F2977" s="15"/>
      <c r="G2977" s="15"/>
      <c r="H2977" s="15"/>
      <c r="EU2977" s="16"/>
    </row>
    <row r="2978" spans="2:151" ht="26.25" customHeight="1" x14ac:dyDescent="0.2">
      <c r="B2978" s="15"/>
      <c r="C2978" s="15"/>
      <c r="F2978" s="15"/>
      <c r="G2978" s="15"/>
      <c r="H2978" s="15"/>
      <c r="EU2978" s="16"/>
    </row>
    <row r="2979" spans="2:151" ht="26.25" customHeight="1" x14ac:dyDescent="0.2">
      <c r="B2979" s="15"/>
      <c r="C2979" s="15"/>
      <c r="F2979" s="15"/>
      <c r="G2979" s="15"/>
      <c r="H2979" s="15"/>
      <c r="EU2979" s="16"/>
    </row>
    <row r="2980" spans="2:151" ht="26.25" customHeight="1" x14ac:dyDescent="0.2">
      <c r="B2980" s="15"/>
      <c r="C2980" s="15"/>
      <c r="F2980" s="15"/>
      <c r="G2980" s="15"/>
      <c r="H2980" s="15"/>
      <c r="EU2980" s="16"/>
    </row>
    <row r="2981" spans="2:151" ht="26.25" customHeight="1" x14ac:dyDescent="0.2">
      <c r="B2981" s="15"/>
      <c r="C2981" s="15"/>
      <c r="F2981" s="15"/>
      <c r="G2981" s="15"/>
      <c r="H2981" s="15"/>
      <c r="EU2981" s="16"/>
    </row>
    <row r="2982" spans="2:151" ht="26.25" customHeight="1" x14ac:dyDescent="0.2">
      <c r="B2982" s="15"/>
      <c r="C2982" s="15"/>
      <c r="F2982" s="15"/>
      <c r="G2982" s="15"/>
      <c r="H2982" s="15"/>
      <c r="EU2982" s="16"/>
    </row>
    <row r="2983" spans="2:151" ht="26.25" customHeight="1" x14ac:dyDescent="0.2">
      <c r="B2983" s="15"/>
      <c r="C2983" s="15"/>
      <c r="F2983" s="15"/>
      <c r="G2983" s="15"/>
      <c r="H2983" s="15"/>
      <c r="EU2983" s="16"/>
    </row>
    <row r="2984" spans="2:151" ht="26.25" customHeight="1" x14ac:dyDescent="0.2">
      <c r="B2984" s="15"/>
      <c r="C2984" s="15"/>
      <c r="F2984" s="15"/>
      <c r="G2984" s="15"/>
      <c r="H2984" s="15"/>
      <c r="EU2984" s="16"/>
    </row>
    <row r="2985" spans="2:151" ht="26.25" customHeight="1" x14ac:dyDescent="0.2">
      <c r="B2985" s="15"/>
      <c r="C2985" s="15"/>
      <c r="F2985" s="15"/>
      <c r="G2985" s="15"/>
      <c r="H2985" s="15"/>
      <c r="EU2985" s="16"/>
    </row>
    <row r="2986" spans="2:151" ht="26.25" customHeight="1" x14ac:dyDescent="0.2">
      <c r="B2986" s="15"/>
      <c r="C2986" s="15"/>
      <c r="F2986" s="15"/>
      <c r="G2986" s="15"/>
      <c r="H2986" s="15"/>
      <c r="EU2986" s="16"/>
    </row>
    <row r="2987" spans="2:151" ht="26.25" customHeight="1" x14ac:dyDescent="0.2">
      <c r="B2987" s="15"/>
      <c r="C2987" s="15"/>
      <c r="F2987" s="15"/>
      <c r="G2987" s="15"/>
      <c r="H2987" s="15"/>
      <c r="EU2987" s="16"/>
    </row>
    <row r="2988" spans="2:151" ht="26.25" customHeight="1" x14ac:dyDescent="0.2">
      <c r="B2988" s="15"/>
      <c r="C2988" s="15"/>
      <c r="F2988" s="15"/>
      <c r="G2988" s="15"/>
      <c r="H2988" s="15"/>
      <c r="EU2988" s="16"/>
    </row>
    <row r="2989" spans="2:151" ht="26.25" customHeight="1" x14ac:dyDescent="0.2">
      <c r="B2989" s="15"/>
      <c r="C2989" s="15"/>
      <c r="F2989" s="15"/>
      <c r="G2989" s="15"/>
      <c r="H2989" s="15"/>
      <c r="EU2989" s="16"/>
    </row>
    <row r="2990" spans="2:151" ht="26.25" customHeight="1" x14ac:dyDescent="0.2">
      <c r="B2990" s="15"/>
      <c r="C2990" s="15"/>
      <c r="F2990" s="15"/>
      <c r="G2990" s="15"/>
      <c r="H2990" s="15"/>
      <c r="EU2990" s="16"/>
    </row>
    <row r="2991" spans="2:151" ht="26.25" customHeight="1" x14ac:dyDescent="0.2">
      <c r="B2991" s="15"/>
      <c r="C2991" s="15"/>
      <c r="F2991" s="15"/>
      <c r="G2991" s="15"/>
      <c r="H2991" s="15"/>
      <c r="EU2991" s="16"/>
    </row>
    <row r="2992" spans="2:151" ht="26.25" customHeight="1" x14ac:dyDescent="0.2">
      <c r="B2992" s="15"/>
      <c r="C2992" s="15"/>
      <c r="F2992" s="15"/>
      <c r="G2992" s="15"/>
      <c r="H2992" s="15"/>
      <c r="EU2992" s="16"/>
    </row>
    <row r="2993" spans="2:151" ht="26.25" customHeight="1" x14ac:dyDescent="0.2">
      <c r="B2993" s="15"/>
      <c r="C2993" s="15"/>
      <c r="F2993" s="15"/>
      <c r="G2993" s="15"/>
      <c r="H2993" s="15"/>
      <c r="EU2993" s="16"/>
    </row>
    <row r="2994" spans="2:151" ht="26.25" customHeight="1" x14ac:dyDescent="0.2">
      <c r="B2994" s="15"/>
      <c r="C2994" s="15"/>
      <c r="F2994" s="15"/>
      <c r="G2994" s="15"/>
      <c r="H2994" s="15"/>
      <c r="EU2994" s="16"/>
    </row>
    <row r="2995" spans="2:151" ht="26.25" customHeight="1" x14ac:dyDescent="0.2">
      <c r="B2995" s="15"/>
      <c r="C2995" s="15"/>
      <c r="F2995" s="15"/>
      <c r="G2995" s="15"/>
      <c r="H2995" s="15"/>
      <c r="EU2995" s="16"/>
    </row>
    <row r="2996" spans="2:151" ht="26.25" customHeight="1" x14ac:dyDescent="0.2">
      <c r="B2996" s="15"/>
      <c r="C2996" s="15"/>
      <c r="F2996" s="15"/>
      <c r="G2996" s="15"/>
      <c r="H2996" s="15"/>
      <c r="EU2996" s="16"/>
    </row>
    <row r="2997" spans="2:151" ht="26.25" customHeight="1" x14ac:dyDescent="0.2">
      <c r="B2997" s="15"/>
      <c r="C2997" s="15"/>
      <c r="F2997" s="15"/>
      <c r="G2997" s="15"/>
      <c r="H2997" s="15"/>
      <c r="EU2997" s="16"/>
    </row>
    <row r="2998" spans="2:151" ht="26.25" customHeight="1" x14ac:dyDescent="0.2">
      <c r="B2998" s="15"/>
      <c r="C2998" s="15"/>
      <c r="F2998" s="15"/>
      <c r="G2998" s="15"/>
      <c r="H2998" s="15"/>
      <c r="EU2998" s="16"/>
    </row>
    <row r="2999" spans="2:151" ht="26.25" customHeight="1" x14ac:dyDescent="0.2">
      <c r="B2999" s="15"/>
      <c r="C2999" s="15"/>
      <c r="F2999" s="15"/>
      <c r="G2999" s="15"/>
      <c r="H2999" s="15"/>
      <c r="EU2999" s="16"/>
    </row>
    <row r="3000" spans="2:151" ht="26.25" customHeight="1" x14ac:dyDescent="0.2">
      <c r="B3000" s="15"/>
      <c r="C3000" s="15"/>
      <c r="F3000" s="15"/>
      <c r="G3000" s="15"/>
      <c r="H3000" s="15"/>
      <c r="EU3000" s="16"/>
    </row>
    <row r="3001" spans="2:151" ht="26.25" customHeight="1" x14ac:dyDescent="0.2">
      <c r="B3001" s="15"/>
      <c r="C3001" s="15"/>
      <c r="F3001" s="15"/>
      <c r="G3001" s="15"/>
      <c r="H3001" s="15"/>
      <c r="EU3001" s="16"/>
    </row>
    <row r="3002" spans="2:151" ht="26.25" customHeight="1" x14ac:dyDescent="0.2">
      <c r="B3002" s="15"/>
      <c r="C3002" s="15"/>
      <c r="F3002" s="15"/>
      <c r="G3002" s="15"/>
      <c r="H3002" s="15"/>
      <c r="EU3002" s="16"/>
    </row>
    <row r="3003" spans="2:151" ht="26.25" customHeight="1" x14ac:dyDescent="0.2">
      <c r="B3003" s="15"/>
      <c r="C3003" s="15"/>
      <c r="F3003" s="15"/>
      <c r="G3003" s="15"/>
      <c r="H3003" s="15"/>
      <c r="EU3003" s="16"/>
    </row>
    <row r="3004" spans="2:151" ht="26.25" customHeight="1" x14ac:dyDescent="0.2">
      <c r="B3004" s="15"/>
      <c r="C3004" s="15"/>
      <c r="F3004" s="15"/>
      <c r="G3004" s="15"/>
      <c r="H3004" s="15"/>
      <c r="EU3004" s="16"/>
    </row>
    <row r="3005" spans="2:151" ht="26.25" customHeight="1" x14ac:dyDescent="0.2">
      <c r="B3005" s="15"/>
      <c r="C3005" s="15"/>
      <c r="F3005" s="15"/>
      <c r="G3005" s="15"/>
      <c r="H3005" s="15"/>
      <c r="EU3005" s="16"/>
    </row>
    <row r="3006" spans="2:151" ht="26.25" customHeight="1" x14ac:dyDescent="0.2">
      <c r="B3006" s="15"/>
      <c r="C3006" s="15"/>
      <c r="F3006" s="15"/>
      <c r="G3006" s="15"/>
      <c r="H3006" s="15"/>
      <c r="EU3006" s="16"/>
    </row>
    <row r="3007" spans="2:151" ht="26.25" customHeight="1" x14ac:dyDescent="0.2">
      <c r="B3007" s="15"/>
      <c r="C3007" s="15"/>
      <c r="F3007" s="15"/>
      <c r="G3007" s="15"/>
      <c r="H3007" s="15"/>
      <c r="EU3007" s="16"/>
    </row>
    <row r="3008" spans="2:151" ht="26.25" customHeight="1" x14ac:dyDescent="0.2">
      <c r="B3008" s="15"/>
      <c r="C3008" s="15"/>
      <c r="F3008" s="15"/>
      <c r="G3008" s="15"/>
      <c r="H3008" s="15"/>
      <c r="EU3008" s="16"/>
    </row>
    <row r="3009" spans="2:151" ht="26.25" customHeight="1" x14ac:dyDescent="0.2">
      <c r="B3009" s="15"/>
      <c r="C3009" s="15"/>
      <c r="F3009" s="15"/>
      <c r="G3009" s="15"/>
      <c r="H3009" s="15"/>
      <c r="EU3009" s="16"/>
    </row>
    <row r="3010" spans="2:151" ht="26.25" customHeight="1" x14ac:dyDescent="0.2">
      <c r="B3010" s="15"/>
      <c r="C3010" s="15"/>
      <c r="F3010" s="15"/>
      <c r="G3010" s="15"/>
      <c r="H3010" s="15"/>
      <c r="EU3010" s="16"/>
    </row>
    <row r="3011" spans="2:151" ht="26.25" customHeight="1" x14ac:dyDescent="0.2">
      <c r="B3011" s="15"/>
      <c r="C3011" s="15"/>
      <c r="F3011" s="15"/>
      <c r="G3011" s="15"/>
      <c r="H3011" s="15"/>
      <c r="EU3011" s="16"/>
    </row>
    <row r="3012" spans="2:151" ht="26.25" customHeight="1" x14ac:dyDescent="0.2">
      <c r="B3012" s="15"/>
      <c r="C3012" s="15"/>
      <c r="F3012" s="15"/>
      <c r="G3012" s="15"/>
      <c r="H3012" s="15"/>
      <c r="EU3012" s="16"/>
    </row>
    <row r="3013" spans="2:151" ht="26.25" customHeight="1" x14ac:dyDescent="0.2">
      <c r="B3013" s="15"/>
      <c r="C3013" s="15"/>
      <c r="F3013" s="15"/>
      <c r="G3013" s="15"/>
      <c r="H3013" s="15"/>
      <c r="EU3013" s="16"/>
    </row>
    <row r="3014" spans="2:151" ht="26.25" customHeight="1" x14ac:dyDescent="0.2">
      <c r="B3014" s="15"/>
      <c r="C3014" s="15"/>
      <c r="F3014" s="15"/>
      <c r="G3014" s="15"/>
      <c r="H3014" s="15"/>
      <c r="EU3014" s="16"/>
    </row>
    <row r="3015" spans="2:151" ht="26.25" customHeight="1" x14ac:dyDescent="0.2">
      <c r="B3015" s="15"/>
      <c r="C3015" s="15"/>
      <c r="F3015" s="15"/>
      <c r="G3015" s="15"/>
      <c r="H3015" s="15"/>
      <c r="EU3015" s="16"/>
    </row>
    <row r="3016" spans="2:151" ht="26.25" customHeight="1" x14ac:dyDescent="0.2">
      <c r="B3016" s="15"/>
      <c r="C3016" s="15"/>
      <c r="F3016" s="15"/>
      <c r="G3016" s="15"/>
      <c r="H3016" s="15"/>
      <c r="EU3016" s="16"/>
    </row>
    <row r="3017" spans="2:151" ht="26.25" customHeight="1" x14ac:dyDescent="0.2">
      <c r="B3017" s="15"/>
      <c r="C3017" s="15"/>
      <c r="F3017" s="15"/>
      <c r="G3017" s="15"/>
      <c r="H3017" s="15"/>
      <c r="EU3017" s="16"/>
    </row>
    <row r="3018" spans="2:151" ht="26.25" customHeight="1" x14ac:dyDescent="0.2">
      <c r="B3018" s="15"/>
      <c r="C3018" s="15"/>
      <c r="F3018" s="15"/>
      <c r="G3018" s="15"/>
      <c r="H3018" s="15"/>
      <c r="EU3018" s="16"/>
    </row>
    <row r="3019" spans="2:151" ht="26.25" customHeight="1" x14ac:dyDescent="0.2">
      <c r="B3019" s="15"/>
      <c r="C3019" s="15"/>
      <c r="F3019" s="15"/>
      <c r="G3019" s="15"/>
      <c r="H3019" s="15"/>
      <c r="EU3019" s="16"/>
    </row>
    <row r="3020" spans="2:151" ht="26.25" customHeight="1" x14ac:dyDescent="0.2">
      <c r="B3020" s="15"/>
      <c r="C3020" s="15"/>
      <c r="F3020" s="15"/>
      <c r="G3020" s="15"/>
      <c r="H3020" s="15"/>
      <c r="EU3020" s="16"/>
    </row>
    <row r="3021" spans="2:151" ht="26.25" customHeight="1" x14ac:dyDescent="0.2">
      <c r="B3021" s="15"/>
      <c r="C3021" s="15"/>
      <c r="F3021" s="15"/>
      <c r="G3021" s="15"/>
      <c r="H3021" s="15"/>
      <c r="EU3021" s="16"/>
    </row>
    <row r="3022" spans="2:151" ht="26.25" customHeight="1" x14ac:dyDescent="0.2">
      <c r="B3022" s="15"/>
      <c r="C3022" s="15"/>
      <c r="F3022" s="15"/>
      <c r="G3022" s="15"/>
      <c r="H3022" s="15"/>
      <c r="EU3022" s="16"/>
    </row>
    <row r="3023" spans="2:151" ht="26.25" customHeight="1" x14ac:dyDescent="0.2">
      <c r="B3023" s="15"/>
      <c r="C3023" s="15"/>
      <c r="F3023" s="15"/>
      <c r="G3023" s="15"/>
      <c r="H3023" s="15"/>
      <c r="EU3023" s="16"/>
    </row>
    <row r="3024" spans="2:151" ht="26.25" customHeight="1" x14ac:dyDescent="0.2">
      <c r="B3024" s="15"/>
      <c r="C3024" s="15"/>
      <c r="F3024" s="15"/>
      <c r="G3024" s="15"/>
      <c r="H3024" s="15"/>
      <c r="EU3024" s="16"/>
    </row>
    <row r="3025" spans="2:151" ht="26.25" customHeight="1" x14ac:dyDescent="0.2">
      <c r="B3025" s="15"/>
      <c r="C3025" s="15"/>
      <c r="F3025" s="15"/>
      <c r="G3025" s="15"/>
      <c r="H3025" s="15"/>
      <c r="EU3025" s="16"/>
    </row>
    <row r="3026" spans="2:151" ht="26.25" customHeight="1" x14ac:dyDescent="0.2">
      <c r="B3026" s="15"/>
      <c r="C3026" s="15"/>
      <c r="F3026" s="15"/>
      <c r="G3026" s="15"/>
      <c r="H3026" s="15"/>
      <c r="EU3026" s="16"/>
    </row>
    <row r="3027" spans="2:151" ht="26.25" customHeight="1" x14ac:dyDescent="0.2">
      <c r="B3027" s="15"/>
      <c r="C3027" s="15"/>
      <c r="F3027" s="15"/>
      <c r="G3027" s="15"/>
      <c r="H3027" s="15"/>
      <c r="EU3027" s="16"/>
    </row>
    <row r="3028" spans="2:151" ht="26.25" customHeight="1" x14ac:dyDescent="0.2">
      <c r="B3028" s="15"/>
      <c r="C3028" s="15"/>
      <c r="F3028" s="15"/>
      <c r="G3028" s="15"/>
      <c r="H3028" s="15"/>
      <c r="EU3028" s="16"/>
    </row>
    <row r="3029" spans="2:151" ht="26.25" customHeight="1" x14ac:dyDescent="0.2">
      <c r="B3029" s="15"/>
      <c r="C3029" s="15"/>
      <c r="F3029" s="15"/>
      <c r="G3029" s="15"/>
      <c r="H3029" s="15"/>
      <c r="EU3029" s="16"/>
    </row>
    <row r="3030" spans="2:151" ht="26.25" customHeight="1" x14ac:dyDescent="0.2">
      <c r="B3030" s="15"/>
      <c r="C3030" s="15"/>
      <c r="F3030" s="15"/>
      <c r="G3030" s="15"/>
      <c r="H3030" s="15"/>
      <c r="EU3030" s="16"/>
    </row>
    <row r="3031" spans="2:151" ht="26.25" customHeight="1" x14ac:dyDescent="0.2">
      <c r="B3031" s="15"/>
      <c r="C3031" s="15"/>
      <c r="F3031" s="15"/>
      <c r="G3031" s="15"/>
      <c r="H3031" s="15"/>
      <c r="EU3031" s="16"/>
    </row>
    <row r="3032" spans="2:151" ht="26.25" customHeight="1" x14ac:dyDescent="0.2">
      <c r="B3032" s="15"/>
      <c r="C3032" s="15"/>
      <c r="F3032" s="15"/>
      <c r="G3032" s="15"/>
      <c r="H3032" s="15"/>
      <c r="EU3032" s="16"/>
    </row>
    <row r="3033" spans="2:151" ht="26.25" customHeight="1" x14ac:dyDescent="0.2">
      <c r="B3033" s="15"/>
      <c r="C3033" s="15"/>
      <c r="F3033" s="15"/>
      <c r="G3033" s="15"/>
      <c r="H3033" s="15"/>
      <c r="EU3033" s="16"/>
    </row>
    <row r="3034" spans="2:151" ht="26.25" customHeight="1" x14ac:dyDescent="0.2">
      <c r="B3034" s="15"/>
      <c r="C3034" s="15"/>
      <c r="F3034" s="15"/>
      <c r="G3034" s="15"/>
      <c r="H3034" s="15"/>
      <c r="EU3034" s="16"/>
    </row>
    <row r="3035" spans="2:151" ht="26.25" customHeight="1" x14ac:dyDescent="0.2">
      <c r="B3035" s="15"/>
      <c r="C3035" s="15"/>
      <c r="F3035" s="15"/>
      <c r="G3035" s="15"/>
      <c r="H3035" s="15"/>
      <c r="EU3035" s="16"/>
    </row>
    <row r="3036" spans="2:151" ht="26.25" customHeight="1" x14ac:dyDescent="0.2">
      <c r="B3036" s="15"/>
      <c r="C3036" s="15"/>
      <c r="F3036" s="15"/>
      <c r="G3036" s="15"/>
      <c r="H3036" s="15"/>
      <c r="EU3036" s="16"/>
    </row>
    <row r="3037" spans="2:151" ht="26.25" customHeight="1" x14ac:dyDescent="0.2">
      <c r="B3037" s="15"/>
      <c r="C3037" s="15"/>
      <c r="F3037" s="15"/>
      <c r="G3037" s="15"/>
      <c r="H3037" s="15"/>
      <c r="EU3037" s="16"/>
    </row>
    <row r="3038" spans="2:151" ht="26.25" customHeight="1" x14ac:dyDescent="0.2">
      <c r="B3038" s="15"/>
      <c r="C3038" s="15"/>
      <c r="F3038" s="15"/>
      <c r="G3038" s="15"/>
      <c r="H3038" s="15"/>
      <c r="EU3038" s="16"/>
    </row>
    <row r="3039" spans="2:151" ht="26.25" customHeight="1" x14ac:dyDescent="0.2">
      <c r="B3039" s="15"/>
      <c r="C3039" s="15"/>
      <c r="F3039" s="15"/>
      <c r="G3039" s="15"/>
      <c r="H3039" s="15"/>
      <c r="EU3039" s="16"/>
    </row>
    <row r="3040" spans="2:151" ht="26.25" customHeight="1" x14ac:dyDescent="0.2">
      <c r="B3040" s="15"/>
      <c r="C3040" s="15"/>
      <c r="F3040" s="15"/>
      <c r="G3040" s="15"/>
      <c r="H3040" s="15"/>
      <c r="EU3040" s="16"/>
    </row>
    <row r="3041" spans="2:151" ht="26.25" customHeight="1" x14ac:dyDescent="0.2">
      <c r="B3041" s="15"/>
      <c r="C3041" s="15"/>
      <c r="F3041" s="15"/>
      <c r="G3041" s="15"/>
      <c r="H3041" s="15"/>
      <c r="EU3041" s="16"/>
    </row>
    <row r="3042" spans="2:151" ht="26.25" customHeight="1" x14ac:dyDescent="0.2">
      <c r="B3042" s="15"/>
      <c r="C3042" s="15"/>
      <c r="F3042" s="15"/>
      <c r="G3042" s="15"/>
      <c r="H3042" s="15"/>
      <c r="EU3042" s="16"/>
    </row>
    <row r="3043" spans="2:151" ht="26.25" customHeight="1" x14ac:dyDescent="0.2">
      <c r="B3043" s="15"/>
      <c r="C3043" s="15"/>
      <c r="F3043" s="15"/>
      <c r="G3043" s="15"/>
      <c r="H3043" s="15"/>
      <c r="EU3043" s="16"/>
    </row>
    <row r="3044" spans="2:151" ht="26.25" customHeight="1" x14ac:dyDescent="0.2">
      <c r="B3044" s="15"/>
      <c r="C3044" s="15"/>
      <c r="F3044" s="15"/>
      <c r="G3044" s="15"/>
      <c r="H3044" s="15"/>
      <c r="EU3044" s="16"/>
    </row>
    <row r="3045" spans="2:151" ht="26.25" customHeight="1" x14ac:dyDescent="0.2">
      <c r="B3045" s="15"/>
      <c r="C3045" s="15"/>
      <c r="F3045" s="15"/>
      <c r="G3045" s="15"/>
      <c r="H3045" s="15"/>
      <c r="EU3045" s="16"/>
    </row>
    <row r="3046" spans="2:151" ht="26.25" customHeight="1" x14ac:dyDescent="0.2">
      <c r="B3046" s="15"/>
      <c r="C3046" s="15"/>
      <c r="F3046" s="15"/>
      <c r="G3046" s="15"/>
      <c r="H3046" s="15"/>
      <c r="EU3046" s="16"/>
    </row>
    <row r="3047" spans="2:151" ht="26.25" customHeight="1" x14ac:dyDescent="0.2">
      <c r="B3047" s="15"/>
      <c r="C3047" s="15"/>
      <c r="F3047" s="15"/>
      <c r="G3047" s="15"/>
      <c r="H3047" s="15"/>
      <c r="EU3047" s="16"/>
    </row>
    <row r="3048" spans="2:151" ht="26.25" customHeight="1" x14ac:dyDescent="0.2">
      <c r="B3048" s="15"/>
      <c r="C3048" s="15"/>
      <c r="F3048" s="15"/>
      <c r="G3048" s="15"/>
      <c r="H3048" s="15"/>
      <c r="EU3048" s="16"/>
    </row>
    <row r="3049" spans="2:151" ht="26.25" customHeight="1" x14ac:dyDescent="0.2">
      <c r="B3049" s="15"/>
      <c r="C3049" s="15"/>
      <c r="F3049" s="15"/>
      <c r="G3049" s="15"/>
      <c r="H3049" s="15"/>
      <c r="EU3049" s="16"/>
    </row>
    <row r="3050" spans="2:151" ht="26.25" customHeight="1" x14ac:dyDescent="0.2">
      <c r="B3050" s="15"/>
      <c r="C3050" s="15"/>
      <c r="F3050" s="15"/>
      <c r="G3050" s="15"/>
      <c r="H3050" s="15"/>
      <c r="EU3050" s="16"/>
    </row>
    <row r="3051" spans="2:151" ht="26.25" customHeight="1" x14ac:dyDescent="0.2">
      <c r="B3051" s="15"/>
      <c r="C3051" s="15"/>
      <c r="F3051" s="15"/>
      <c r="G3051" s="15"/>
      <c r="H3051" s="15"/>
      <c r="EU3051" s="16"/>
    </row>
    <row r="3052" spans="2:151" ht="26.25" customHeight="1" x14ac:dyDescent="0.2">
      <c r="B3052" s="15"/>
      <c r="C3052" s="15"/>
      <c r="F3052" s="15"/>
      <c r="G3052" s="15"/>
      <c r="H3052" s="15"/>
      <c r="EU3052" s="16"/>
    </row>
    <row r="3053" spans="2:151" ht="26.25" customHeight="1" x14ac:dyDescent="0.2">
      <c r="B3053" s="15"/>
      <c r="C3053" s="15"/>
      <c r="F3053" s="15"/>
      <c r="G3053" s="15"/>
      <c r="H3053" s="15"/>
      <c r="EU3053" s="16"/>
    </row>
    <row r="3054" spans="2:151" ht="26.25" customHeight="1" x14ac:dyDescent="0.2">
      <c r="B3054" s="15"/>
      <c r="C3054" s="15"/>
      <c r="F3054" s="15"/>
      <c r="G3054" s="15"/>
      <c r="H3054" s="15"/>
      <c r="EU3054" s="16"/>
    </row>
    <row r="3055" spans="2:151" ht="26.25" customHeight="1" x14ac:dyDescent="0.2">
      <c r="B3055" s="15"/>
      <c r="C3055" s="15"/>
      <c r="F3055" s="15"/>
      <c r="G3055" s="15"/>
      <c r="H3055" s="15"/>
      <c r="EU3055" s="16"/>
    </row>
    <row r="3056" spans="2:151" ht="26.25" customHeight="1" x14ac:dyDescent="0.2">
      <c r="B3056" s="15"/>
      <c r="C3056" s="15"/>
      <c r="F3056" s="15"/>
      <c r="G3056" s="15"/>
      <c r="H3056" s="15"/>
      <c r="EU3056" s="16"/>
    </row>
    <row r="3057" spans="2:151" ht="26.25" customHeight="1" x14ac:dyDescent="0.2">
      <c r="B3057" s="15"/>
      <c r="C3057" s="15"/>
      <c r="F3057" s="15"/>
      <c r="G3057" s="15"/>
      <c r="H3057" s="15"/>
      <c r="EU3057" s="16"/>
    </row>
    <row r="3058" spans="2:151" ht="26.25" customHeight="1" x14ac:dyDescent="0.2">
      <c r="B3058" s="15"/>
      <c r="C3058" s="15"/>
      <c r="F3058" s="15"/>
      <c r="G3058" s="15"/>
      <c r="H3058" s="15"/>
      <c r="EU3058" s="16"/>
    </row>
    <row r="3059" spans="2:151" ht="26.25" customHeight="1" x14ac:dyDescent="0.2">
      <c r="B3059" s="15"/>
      <c r="C3059" s="15"/>
      <c r="F3059" s="15"/>
      <c r="G3059" s="15"/>
      <c r="H3059" s="15"/>
      <c r="EU3059" s="16"/>
    </row>
    <row r="3060" spans="2:151" ht="26.25" customHeight="1" x14ac:dyDescent="0.2">
      <c r="B3060" s="15"/>
      <c r="C3060" s="15"/>
      <c r="F3060" s="15"/>
      <c r="G3060" s="15"/>
      <c r="H3060" s="15"/>
      <c r="EU3060" s="16"/>
    </row>
    <row r="3061" spans="2:151" ht="26.25" customHeight="1" x14ac:dyDescent="0.2">
      <c r="B3061" s="15"/>
      <c r="C3061" s="15"/>
      <c r="F3061" s="15"/>
      <c r="G3061" s="15"/>
      <c r="H3061" s="15"/>
      <c r="EU3061" s="16"/>
    </row>
    <row r="3062" spans="2:151" ht="26.25" customHeight="1" x14ac:dyDescent="0.2">
      <c r="B3062" s="15"/>
      <c r="C3062" s="15"/>
      <c r="F3062" s="15"/>
      <c r="G3062" s="15"/>
      <c r="H3062" s="15"/>
      <c r="EU3062" s="16"/>
    </row>
    <row r="3063" spans="2:151" ht="26.25" customHeight="1" x14ac:dyDescent="0.2">
      <c r="B3063" s="15"/>
      <c r="C3063" s="15"/>
      <c r="F3063" s="15"/>
      <c r="G3063" s="15"/>
      <c r="H3063" s="15"/>
      <c r="EU3063" s="16"/>
    </row>
    <row r="3064" spans="2:151" ht="26.25" customHeight="1" x14ac:dyDescent="0.2">
      <c r="B3064" s="15"/>
      <c r="C3064" s="15"/>
      <c r="F3064" s="15"/>
      <c r="G3064" s="15"/>
      <c r="H3064" s="15"/>
      <c r="EU3064" s="16"/>
    </row>
    <row r="3065" spans="2:151" ht="26.25" customHeight="1" x14ac:dyDescent="0.2">
      <c r="B3065" s="15"/>
      <c r="C3065" s="15"/>
      <c r="F3065" s="15"/>
      <c r="G3065" s="15"/>
      <c r="H3065" s="15"/>
      <c r="EU3065" s="16"/>
    </row>
    <row r="3066" spans="2:151" ht="26.25" customHeight="1" x14ac:dyDescent="0.2">
      <c r="B3066" s="15"/>
      <c r="C3066" s="15"/>
      <c r="F3066" s="15"/>
      <c r="G3066" s="15"/>
      <c r="H3066" s="15"/>
      <c r="EU3066" s="16"/>
    </row>
    <row r="3067" spans="2:151" ht="26.25" customHeight="1" x14ac:dyDescent="0.2">
      <c r="B3067" s="15"/>
      <c r="C3067" s="15"/>
      <c r="F3067" s="15"/>
      <c r="G3067" s="15"/>
      <c r="H3067" s="15"/>
      <c r="EU3067" s="16"/>
    </row>
    <row r="3068" spans="2:151" ht="26.25" customHeight="1" x14ac:dyDescent="0.2">
      <c r="B3068" s="15"/>
      <c r="C3068" s="15"/>
      <c r="F3068" s="15"/>
      <c r="G3068" s="15"/>
      <c r="H3068" s="15"/>
      <c r="EU3068" s="16"/>
    </row>
    <row r="3069" spans="2:151" ht="26.25" customHeight="1" x14ac:dyDescent="0.2">
      <c r="B3069" s="15"/>
      <c r="C3069" s="15"/>
      <c r="F3069" s="15"/>
      <c r="G3069" s="15"/>
      <c r="H3069" s="15"/>
      <c r="EU3069" s="16"/>
    </row>
    <row r="3070" spans="2:151" ht="26.25" customHeight="1" x14ac:dyDescent="0.2">
      <c r="B3070" s="15"/>
      <c r="C3070" s="15"/>
      <c r="F3070" s="15"/>
      <c r="G3070" s="15"/>
      <c r="H3070" s="15"/>
      <c r="EU3070" s="16"/>
    </row>
    <row r="3071" spans="2:151" ht="26.25" customHeight="1" x14ac:dyDescent="0.2">
      <c r="B3071" s="15"/>
      <c r="C3071" s="15"/>
      <c r="F3071" s="15"/>
      <c r="G3071" s="15"/>
      <c r="H3071" s="15"/>
      <c r="EU3071" s="16"/>
    </row>
    <row r="3072" spans="2:151" ht="26.25" customHeight="1" x14ac:dyDescent="0.2">
      <c r="B3072" s="15"/>
      <c r="C3072" s="15"/>
      <c r="F3072" s="15"/>
      <c r="G3072" s="15"/>
      <c r="H3072" s="15"/>
      <c r="EU3072" s="16"/>
    </row>
    <row r="3073" spans="2:151" ht="26.25" customHeight="1" x14ac:dyDescent="0.2">
      <c r="B3073" s="15"/>
      <c r="C3073" s="15"/>
      <c r="F3073" s="15"/>
      <c r="G3073" s="15"/>
      <c r="H3073" s="15"/>
      <c r="EU3073" s="16"/>
    </row>
    <row r="3074" spans="2:151" ht="26.25" customHeight="1" x14ac:dyDescent="0.2">
      <c r="B3074" s="15"/>
      <c r="C3074" s="15"/>
      <c r="F3074" s="15"/>
      <c r="G3074" s="15"/>
      <c r="H3074" s="15"/>
      <c r="EU3074" s="16"/>
    </row>
    <row r="3075" spans="2:151" ht="26.25" customHeight="1" x14ac:dyDescent="0.2">
      <c r="B3075" s="15"/>
      <c r="C3075" s="15"/>
      <c r="F3075" s="15"/>
      <c r="G3075" s="15"/>
      <c r="H3075" s="15"/>
      <c r="EU3075" s="16"/>
    </row>
    <row r="3076" spans="2:151" ht="26.25" customHeight="1" x14ac:dyDescent="0.2">
      <c r="B3076" s="15"/>
      <c r="C3076" s="15"/>
      <c r="F3076" s="15"/>
      <c r="G3076" s="15"/>
      <c r="H3076" s="15"/>
      <c r="EU3076" s="16"/>
    </row>
    <row r="3077" spans="2:151" ht="26.25" customHeight="1" x14ac:dyDescent="0.2">
      <c r="B3077" s="15"/>
      <c r="C3077" s="15"/>
      <c r="F3077" s="15"/>
      <c r="G3077" s="15"/>
      <c r="H3077" s="15"/>
      <c r="EU3077" s="16"/>
    </row>
    <row r="3078" spans="2:151" ht="26.25" customHeight="1" x14ac:dyDescent="0.2">
      <c r="B3078" s="15"/>
      <c r="C3078" s="15"/>
      <c r="F3078" s="15"/>
      <c r="G3078" s="15"/>
      <c r="H3078" s="15"/>
      <c r="EU3078" s="16"/>
    </row>
    <row r="3079" spans="2:151" ht="26.25" customHeight="1" x14ac:dyDescent="0.2">
      <c r="B3079" s="15"/>
      <c r="C3079" s="15"/>
      <c r="F3079" s="15"/>
      <c r="G3079" s="15"/>
      <c r="H3079" s="15"/>
      <c r="EU3079" s="16"/>
    </row>
    <row r="3080" spans="2:151" ht="26.25" customHeight="1" x14ac:dyDescent="0.2">
      <c r="B3080" s="15"/>
      <c r="C3080" s="15"/>
      <c r="F3080" s="15"/>
      <c r="G3080" s="15"/>
      <c r="H3080" s="15"/>
      <c r="EU3080" s="16"/>
    </row>
    <row r="3081" spans="2:151" ht="26.25" customHeight="1" x14ac:dyDescent="0.2">
      <c r="B3081" s="15"/>
      <c r="C3081" s="15"/>
      <c r="F3081" s="15"/>
      <c r="G3081" s="15"/>
      <c r="H3081" s="15"/>
      <c r="EU3081" s="16"/>
    </row>
    <row r="3082" spans="2:151" ht="26.25" customHeight="1" x14ac:dyDescent="0.2">
      <c r="B3082" s="15"/>
      <c r="C3082" s="15"/>
      <c r="F3082" s="15"/>
      <c r="G3082" s="15"/>
      <c r="H3082" s="15"/>
      <c r="EU3082" s="16"/>
    </row>
    <row r="3083" spans="2:151" ht="26.25" customHeight="1" x14ac:dyDescent="0.2">
      <c r="B3083" s="15"/>
      <c r="C3083" s="15"/>
      <c r="F3083" s="15"/>
      <c r="G3083" s="15"/>
      <c r="H3083" s="15"/>
      <c r="EU3083" s="16"/>
    </row>
    <row r="3084" spans="2:151" ht="26.25" customHeight="1" x14ac:dyDescent="0.2">
      <c r="B3084" s="15"/>
      <c r="C3084" s="15"/>
      <c r="F3084" s="15"/>
      <c r="G3084" s="15"/>
      <c r="H3084" s="15"/>
      <c r="EU3084" s="16"/>
    </row>
    <row r="3085" spans="2:151" ht="26.25" customHeight="1" x14ac:dyDescent="0.2">
      <c r="B3085" s="15"/>
      <c r="C3085" s="15"/>
      <c r="F3085" s="15"/>
      <c r="G3085" s="15"/>
      <c r="H3085" s="15"/>
      <c r="EU3085" s="16"/>
    </row>
    <row r="3086" spans="2:151" ht="26.25" customHeight="1" x14ac:dyDescent="0.2">
      <c r="B3086" s="15"/>
      <c r="C3086" s="15"/>
      <c r="F3086" s="15"/>
      <c r="G3086" s="15"/>
      <c r="H3086" s="15"/>
      <c r="EU3086" s="16"/>
    </row>
    <row r="3087" spans="2:151" ht="26.25" customHeight="1" x14ac:dyDescent="0.2">
      <c r="B3087" s="15"/>
      <c r="C3087" s="15"/>
      <c r="F3087" s="15"/>
      <c r="G3087" s="15"/>
      <c r="H3087" s="15"/>
      <c r="EU3087" s="16"/>
    </row>
    <row r="3088" spans="2:151" ht="26.25" customHeight="1" x14ac:dyDescent="0.2">
      <c r="B3088" s="15"/>
      <c r="C3088" s="15"/>
      <c r="F3088" s="15"/>
      <c r="G3088" s="15"/>
      <c r="H3088" s="15"/>
      <c r="EU3088" s="16"/>
    </row>
    <row r="3089" spans="2:151" ht="26.25" customHeight="1" x14ac:dyDescent="0.2">
      <c r="B3089" s="15"/>
      <c r="C3089" s="15"/>
      <c r="F3089" s="15"/>
      <c r="G3089" s="15"/>
      <c r="H3089" s="15"/>
      <c r="EU3089" s="16"/>
    </row>
    <row r="3090" spans="2:151" ht="26.25" customHeight="1" x14ac:dyDescent="0.2">
      <c r="B3090" s="15"/>
      <c r="C3090" s="15"/>
      <c r="F3090" s="15"/>
      <c r="G3090" s="15"/>
      <c r="H3090" s="15"/>
      <c r="EU3090" s="16"/>
    </row>
    <row r="3091" spans="2:151" ht="26.25" customHeight="1" x14ac:dyDescent="0.2">
      <c r="B3091" s="15"/>
      <c r="C3091" s="15"/>
      <c r="F3091" s="15"/>
      <c r="G3091" s="15"/>
      <c r="H3091" s="15"/>
      <c r="EU3091" s="16"/>
    </row>
    <row r="3092" spans="2:151" ht="26.25" customHeight="1" x14ac:dyDescent="0.2">
      <c r="B3092" s="15"/>
      <c r="C3092" s="15"/>
      <c r="F3092" s="15"/>
      <c r="G3092" s="15"/>
      <c r="H3092" s="15"/>
      <c r="EU3092" s="16"/>
    </row>
    <row r="3093" spans="2:151" ht="26.25" customHeight="1" x14ac:dyDescent="0.2">
      <c r="B3093" s="15"/>
      <c r="C3093" s="15"/>
      <c r="F3093" s="15"/>
      <c r="G3093" s="15"/>
      <c r="H3093" s="15"/>
      <c r="EU3093" s="16"/>
    </row>
    <row r="3094" spans="2:151" ht="26.25" customHeight="1" x14ac:dyDescent="0.2">
      <c r="B3094" s="15"/>
      <c r="C3094" s="15"/>
      <c r="F3094" s="15"/>
      <c r="G3094" s="15"/>
      <c r="H3094" s="15"/>
      <c r="EU3094" s="16"/>
    </row>
    <row r="3095" spans="2:151" ht="26.25" customHeight="1" x14ac:dyDescent="0.2">
      <c r="B3095" s="15"/>
      <c r="C3095" s="15"/>
      <c r="F3095" s="15"/>
      <c r="G3095" s="15"/>
      <c r="H3095" s="15"/>
      <c r="EU3095" s="16"/>
    </row>
    <row r="3096" spans="2:151" ht="26.25" customHeight="1" x14ac:dyDescent="0.2">
      <c r="B3096" s="15"/>
      <c r="C3096" s="15"/>
      <c r="F3096" s="15"/>
      <c r="G3096" s="15"/>
      <c r="H3096" s="15"/>
      <c r="EU3096" s="16"/>
    </row>
    <row r="3097" spans="2:151" ht="26.25" customHeight="1" x14ac:dyDescent="0.2">
      <c r="B3097" s="15"/>
      <c r="C3097" s="15"/>
      <c r="F3097" s="15"/>
      <c r="G3097" s="15"/>
      <c r="H3097" s="15"/>
      <c r="EU3097" s="16"/>
    </row>
    <row r="3098" spans="2:151" ht="26.25" customHeight="1" x14ac:dyDescent="0.2">
      <c r="B3098" s="15"/>
      <c r="C3098" s="15"/>
      <c r="F3098" s="15"/>
      <c r="G3098" s="15"/>
      <c r="H3098" s="15"/>
      <c r="EU3098" s="16"/>
    </row>
    <row r="3099" spans="2:151" ht="26.25" customHeight="1" x14ac:dyDescent="0.2">
      <c r="B3099" s="15"/>
      <c r="C3099" s="15"/>
      <c r="F3099" s="15"/>
      <c r="G3099" s="15"/>
      <c r="H3099" s="15"/>
      <c r="EU3099" s="16"/>
    </row>
    <row r="3100" spans="2:151" ht="26.25" customHeight="1" x14ac:dyDescent="0.2">
      <c r="B3100" s="15"/>
      <c r="C3100" s="15"/>
      <c r="F3100" s="15"/>
      <c r="G3100" s="15"/>
      <c r="H3100" s="15"/>
      <c r="EU3100" s="16"/>
    </row>
    <row r="3101" spans="2:151" ht="26.25" customHeight="1" x14ac:dyDescent="0.2">
      <c r="B3101" s="15"/>
      <c r="C3101" s="15"/>
      <c r="F3101" s="15"/>
      <c r="G3101" s="15"/>
      <c r="H3101" s="15"/>
      <c r="EU3101" s="16"/>
    </row>
    <row r="3102" spans="2:151" ht="26.25" customHeight="1" x14ac:dyDescent="0.2">
      <c r="B3102" s="15"/>
      <c r="C3102" s="15"/>
      <c r="F3102" s="15"/>
      <c r="G3102" s="15"/>
      <c r="H3102" s="15"/>
      <c r="EU3102" s="16"/>
    </row>
    <row r="3103" spans="2:151" ht="26.25" customHeight="1" x14ac:dyDescent="0.2">
      <c r="B3103" s="15"/>
      <c r="C3103" s="15"/>
      <c r="F3103" s="15"/>
      <c r="G3103" s="15"/>
      <c r="H3103" s="15"/>
      <c r="EU3103" s="16"/>
    </row>
    <row r="3104" spans="2:151" ht="26.25" customHeight="1" x14ac:dyDescent="0.2">
      <c r="B3104" s="15"/>
      <c r="C3104" s="15"/>
      <c r="F3104" s="15"/>
      <c r="G3104" s="15"/>
      <c r="H3104" s="15"/>
      <c r="EU3104" s="16"/>
    </row>
    <row r="3105" spans="2:151" ht="26.25" customHeight="1" x14ac:dyDescent="0.2">
      <c r="B3105" s="15"/>
      <c r="C3105" s="15"/>
      <c r="F3105" s="15"/>
      <c r="G3105" s="15"/>
      <c r="H3105" s="15"/>
      <c r="EU3105" s="16"/>
    </row>
    <row r="3106" spans="2:151" ht="26.25" customHeight="1" x14ac:dyDescent="0.2">
      <c r="B3106" s="15"/>
      <c r="C3106" s="15"/>
      <c r="F3106" s="15"/>
      <c r="G3106" s="15"/>
      <c r="H3106" s="15"/>
      <c r="EU3106" s="16"/>
    </row>
    <row r="3107" spans="2:151" ht="26.25" customHeight="1" x14ac:dyDescent="0.2">
      <c r="B3107" s="15"/>
      <c r="C3107" s="15"/>
      <c r="F3107" s="15"/>
      <c r="G3107" s="15"/>
      <c r="H3107" s="15"/>
      <c r="EU3107" s="16"/>
    </row>
    <row r="3108" spans="2:151" ht="26.25" customHeight="1" x14ac:dyDescent="0.2">
      <c r="B3108" s="15"/>
      <c r="C3108" s="15"/>
      <c r="F3108" s="15"/>
      <c r="G3108" s="15"/>
      <c r="H3108" s="15"/>
      <c r="EU3108" s="16"/>
    </row>
    <row r="3109" spans="2:151" ht="26.25" customHeight="1" x14ac:dyDescent="0.2">
      <c r="B3109" s="15"/>
      <c r="C3109" s="15"/>
      <c r="F3109" s="15"/>
      <c r="G3109" s="15"/>
      <c r="H3109" s="15"/>
      <c r="EU3109" s="16"/>
    </row>
    <row r="3110" spans="2:151" ht="26.25" customHeight="1" x14ac:dyDescent="0.2">
      <c r="B3110" s="15"/>
      <c r="C3110" s="15"/>
      <c r="F3110" s="15"/>
      <c r="G3110" s="15"/>
      <c r="H3110" s="15"/>
      <c r="EU3110" s="16"/>
    </row>
    <row r="3111" spans="2:151" ht="26.25" customHeight="1" x14ac:dyDescent="0.2">
      <c r="B3111" s="15"/>
      <c r="C3111" s="15"/>
      <c r="F3111" s="15"/>
      <c r="G3111" s="15"/>
      <c r="H3111" s="15"/>
      <c r="EU3111" s="16"/>
    </row>
    <row r="3112" spans="2:151" ht="26.25" customHeight="1" x14ac:dyDescent="0.2">
      <c r="B3112" s="15"/>
      <c r="C3112" s="15"/>
      <c r="F3112" s="15"/>
      <c r="G3112" s="15"/>
      <c r="H3112" s="15"/>
      <c r="EU3112" s="16"/>
    </row>
    <row r="3113" spans="2:151" ht="26.25" customHeight="1" x14ac:dyDescent="0.2">
      <c r="B3113" s="15"/>
      <c r="C3113" s="15"/>
      <c r="F3113" s="15"/>
      <c r="G3113" s="15"/>
      <c r="H3113" s="15"/>
      <c r="EU3113" s="16"/>
    </row>
    <row r="3114" spans="2:151" ht="26.25" customHeight="1" x14ac:dyDescent="0.2">
      <c r="B3114" s="15"/>
      <c r="C3114" s="15"/>
      <c r="F3114" s="15"/>
      <c r="G3114" s="15"/>
      <c r="H3114" s="15"/>
      <c r="EU3114" s="16"/>
    </row>
    <row r="3115" spans="2:151" ht="26.25" customHeight="1" x14ac:dyDescent="0.2">
      <c r="B3115" s="15"/>
      <c r="C3115" s="15"/>
      <c r="F3115" s="15"/>
      <c r="G3115" s="15"/>
      <c r="H3115" s="15"/>
      <c r="EU3115" s="16"/>
    </row>
    <row r="3116" spans="2:151" ht="26.25" customHeight="1" x14ac:dyDescent="0.2">
      <c r="B3116" s="15"/>
      <c r="C3116" s="15"/>
      <c r="F3116" s="15"/>
      <c r="G3116" s="15"/>
      <c r="H3116" s="15"/>
      <c r="EU3116" s="16"/>
    </row>
    <row r="3117" spans="2:151" ht="26.25" customHeight="1" x14ac:dyDescent="0.2">
      <c r="B3117" s="15"/>
      <c r="C3117" s="15"/>
      <c r="F3117" s="15"/>
      <c r="G3117" s="15"/>
      <c r="H3117" s="15"/>
      <c r="EU3117" s="16"/>
    </row>
    <row r="3118" spans="2:151" ht="26.25" customHeight="1" x14ac:dyDescent="0.2">
      <c r="B3118" s="15"/>
      <c r="C3118" s="15"/>
      <c r="F3118" s="15"/>
      <c r="G3118" s="15"/>
      <c r="H3118" s="15"/>
      <c r="EU3118" s="16"/>
    </row>
    <row r="3119" spans="2:151" ht="26.25" customHeight="1" x14ac:dyDescent="0.2">
      <c r="B3119" s="15"/>
      <c r="C3119" s="15"/>
      <c r="F3119" s="15"/>
      <c r="G3119" s="15"/>
      <c r="H3119" s="15"/>
      <c r="EU3119" s="16"/>
    </row>
    <row r="3120" spans="2:151" ht="26.25" customHeight="1" x14ac:dyDescent="0.2">
      <c r="B3120" s="15"/>
      <c r="C3120" s="15"/>
      <c r="F3120" s="15"/>
      <c r="G3120" s="15"/>
      <c r="H3120" s="15"/>
      <c r="EU3120" s="16"/>
    </row>
    <row r="3121" spans="2:151" ht="26.25" customHeight="1" x14ac:dyDescent="0.2">
      <c r="B3121" s="15"/>
      <c r="C3121" s="15"/>
      <c r="F3121" s="15"/>
      <c r="G3121" s="15"/>
      <c r="H3121" s="15"/>
      <c r="EU3121" s="16"/>
    </row>
    <row r="3122" spans="2:151" ht="26.25" customHeight="1" x14ac:dyDescent="0.2">
      <c r="B3122" s="15"/>
      <c r="C3122" s="15"/>
      <c r="F3122" s="15"/>
      <c r="G3122" s="15"/>
      <c r="H3122" s="15"/>
      <c r="EU3122" s="16"/>
    </row>
    <row r="3123" spans="2:151" ht="26.25" customHeight="1" x14ac:dyDescent="0.2">
      <c r="B3123" s="15"/>
      <c r="C3123" s="15"/>
      <c r="F3123" s="15"/>
      <c r="G3123" s="15"/>
      <c r="H3123" s="15"/>
      <c r="EU3123" s="16"/>
    </row>
    <row r="3124" spans="2:151" ht="26.25" customHeight="1" x14ac:dyDescent="0.2">
      <c r="B3124" s="15"/>
      <c r="C3124" s="15"/>
      <c r="F3124" s="15"/>
      <c r="G3124" s="15"/>
      <c r="H3124" s="15"/>
      <c r="EU3124" s="16"/>
    </row>
    <row r="3125" spans="2:151" ht="26.25" customHeight="1" x14ac:dyDescent="0.2">
      <c r="B3125" s="15"/>
      <c r="C3125" s="15"/>
      <c r="F3125" s="15"/>
      <c r="G3125" s="15"/>
      <c r="H3125" s="15"/>
      <c r="EU3125" s="16"/>
    </row>
    <row r="3126" spans="2:151" ht="26.25" customHeight="1" x14ac:dyDescent="0.2">
      <c r="B3126" s="15"/>
      <c r="C3126" s="15"/>
      <c r="F3126" s="15"/>
      <c r="G3126" s="15"/>
      <c r="H3126" s="15"/>
      <c r="EU3126" s="16"/>
    </row>
    <row r="3127" spans="2:151" ht="26.25" customHeight="1" x14ac:dyDescent="0.2">
      <c r="B3127" s="15"/>
      <c r="C3127" s="15"/>
      <c r="F3127" s="15"/>
      <c r="G3127" s="15"/>
      <c r="H3127" s="15"/>
      <c r="EU3127" s="16"/>
    </row>
    <row r="3128" spans="2:151" ht="26.25" customHeight="1" x14ac:dyDescent="0.2">
      <c r="B3128" s="15"/>
      <c r="C3128" s="15"/>
      <c r="F3128" s="15"/>
      <c r="G3128" s="15"/>
      <c r="H3128" s="15"/>
      <c r="EU3128" s="16"/>
    </row>
    <row r="3129" spans="2:151" ht="26.25" customHeight="1" x14ac:dyDescent="0.2">
      <c r="B3129" s="15"/>
      <c r="C3129" s="15"/>
      <c r="F3129" s="15"/>
      <c r="G3129" s="15"/>
      <c r="H3129" s="15"/>
      <c r="EU3129" s="16"/>
    </row>
    <row r="3130" spans="2:151" ht="26.25" customHeight="1" x14ac:dyDescent="0.2">
      <c r="B3130" s="15"/>
      <c r="C3130" s="15"/>
      <c r="F3130" s="15"/>
      <c r="G3130" s="15"/>
      <c r="H3130" s="15"/>
      <c r="EU3130" s="16"/>
    </row>
    <row r="3131" spans="2:151" ht="26.25" customHeight="1" x14ac:dyDescent="0.2">
      <c r="B3131" s="15"/>
      <c r="C3131" s="15"/>
      <c r="F3131" s="15"/>
      <c r="G3131" s="15"/>
      <c r="H3131" s="15"/>
      <c r="EU3131" s="16"/>
    </row>
    <row r="3132" spans="2:151" ht="26.25" customHeight="1" x14ac:dyDescent="0.2">
      <c r="B3132" s="15"/>
      <c r="C3132" s="15"/>
      <c r="F3132" s="15"/>
      <c r="G3132" s="15"/>
      <c r="H3132" s="15"/>
      <c r="EU3132" s="16"/>
    </row>
    <row r="3133" spans="2:151" ht="26.25" customHeight="1" x14ac:dyDescent="0.2">
      <c r="B3133" s="15"/>
      <c r="C3133" s="15"/>
      <c r="F3133" s="15"/>
      <c r="G3133" s="15"/>
      <c r="H3133" s="15"/>
      <c r="EU3133" s="16"/>
    </row>
    <row r="3134" spans="2:151" ht="26.25" customHeight="1" x14ac:dyDescent="0.2">
      <c r="B3134" s="15"/>
      <c r="C3134" s="15"/>
      <c r="F3134" s="15"/>
      <c r="G3134" s="15"/>
      <c r="H3134" s="15"/>
      <c r="EU3134" s="16"/>
    </row>
    <row r="3135" spans="2:151" ht="26.25" customHeight="1" x14ac:dyDescent="0.2">
      <c r="B3135" s="15"/>
      <c r="C3135" s="15"/>
      <c r="F3135" s="15"/>
      <c r="G3135" s="15"/>
      <c r="H3135" s="15"/>
      <c r="EU3135" s="16"/>
    </row>
    <row r="3136" spans="2:151" ht="26.25" customHeight="1" x14ac:dyDescent="0.2">
      <c r="B3136" s="15"/>
      <c r="C3136" s="15"/>
      <c r="F3136" s="15"/>
      <c r="G3136" s="15"/>
      <c r="H3136" s="15"/>
      <c r="EU3136" s="16"/>
    </row>
    <row r="3137" spans="2:151" ht="26.25" customHeight="1" x14ac:dyDescent="0.2">
      <c r="B3137" s="15"/>
      <c r="C3137" s="15"/>
      <c r="F3137" s="15"/>
      <c r="G3137" s="15"/>
      <c r="H3137" s="15"/>
      <c r="EU3137" s="16"/>
    </row>
    <row r="3138" spans="2:151" ht="26.25" customHeight="1" x14ac:dyDescent="0.2">
      <c r="B3138" s="15"/>
      <c r="C3138" s="15"/>
      <c r="F3138" s="15"/>
      <c r="G3138" s="15"/>
      <c r="H3138" s="15"/>
      <c r="EU3138" s="16"/>
    </row>
    <row r="3139" spans="2:151" ht="26.25" customHeight="1" x14ac:dyDescent="0.2">
      <c r="B3139" s="15"/>
      <c r="C3139" s="15"/>
      <c r="F3139" s="15"/>
      <c r="G3139" s="15"/>
      <c r="H3139" s="15"/>
      <c r="EU3139" s="16"/>
    </row>
    <row r="3140" spans="2:151" ht="26.25" customHeight="1" x14ac:dyDescent="0.2">
      <c r="B3140" s="15"/>
      <c r="C3140" s="15"/>
      <c r="F3140" s="15"/>
      <c r="G3140" s="15"/>
      <c r="H3140" s="15"/>
      <c r="EU3140" s="16"/>
    </row>
    <row r="3141" spans="2:151" ht="26.25" customHeight="1" x14ac:dyDescent="0.2">
      <c r="B3141" s="15"/>
      <c r="C3141" s="15"/>
      <c r="F3141" s="15"/>
      <c r="G3141" s="15"/>
      <c r="H3141" s="15"/>
      <c r="EU3141" s="16"/>
    </row>
    <row r="3142" spans="2:151" ht="26.25" customHeight="1" x14ac:dyDescent="0.2">
      <c r="B3142" s="15"/>
      <c r="C3142" s="15"/>
      <c r="F3142" s="15"/>
      <c r="G3142" s="15"/>
      <c r="H3142" s="15"/>
      <c r="EU3142" s="16"/>
    </row>
    <row r="3143" spans="2:151" ht="26.25" customHeight="1" x14ac:dyDescent="0.2">
      <c r="B3143" s="15"/>
      <c r="C3143" s="15"/>
      <c r="F3143" s="15"/>
      <c r="G3143" s="15"/>
      <c r="H3143" s="15"/>
      <c r="EU3143" s="16"/>
    </row>
    <row r="3144" spans="2:151" ht="26.25" customHeight="1" x14ac:dyDescent="0.2">
      <c r="B3144" s="15"/>
      <c r="C3144" s="15"/>
      <c r="F3144" s="15"/>
      <c r="G3144" s="15"/>
      <c r="H3144" s="15"/>
      <c r="EU3144" s="16"/>
    </row>
    <row r="3145" spans="2:151" ht="26.25" customHeight="1" x14ac:dyDescent="0.2">
      <c r="B3145" s="15"/>
      <c r="C3145" s="15"/>
      <c r="F3145" s="15"/>
      <c r="G3145" s="15"/>
      <c r="H3145" s="15"/>
      <c r="EU3145" s="16"/>
    </row>
    <row r="3146" spans="2:151" ht="26.25" customHeight="1" x14ac:dyDescent="0.2">
      <c r="B3146" s="15"/>
      <c r="C3146" s="15"/>
      <c r="F3146" s="15"/>
      <c r="G3146" s="15"/>
      <c r="H3146" s="15"/>
      <c r="EU3146" s="16"/>
    </row>
    <row r="3147" spans="2:151" ht="26.25" customHeight="1" x14ac:dyDescent="0.2">
      <c r="B3147" s="15"/>
      <c r="C3147" s="15"/>
      <c r="F3147" s="15"/>
      <c r="G3147" s="15"/>
      <c r="H3147" s="15"/>
      <c r="EU3147" s="16"/>
    </row>
    <row r="3148" spans="2:151" ht="26.25" customHeight="1" x14ac:dyDescent="0.2">
      <c r="B3148" s="15"/>
      <c r="C3148" s="15"/>
      <c r="F3148" s="15"/>
      <c r="G3148" s="15"/>
      <c r="H3148" s="15"/>
      <c r="EU3148" s="16"/>
    </row>
    <row r="3149" spans="2:151" ht="26.25" customHeight="1" x14ac:dyDescent="0.2">
      <c r="B3149" s="15"/>
      <c r="C3149" s="15"/>
      <c r="F3149" s="15"/>
      <c r="G3149" s="15"/>
      <c r="H3149" s="15"/>
      <c r="EU3149" s="16"/>
    </row>
    <row r="3150" spans="2:151" ht="26.25" customHeight="1" x14ac:dyDescent="0.2">
      <c r="B3150" s="15"/>
      <c r="C3150" s="15"/>
      <c r="F3150" s="15"/>
      <c r="G3150" s="15"/>
      <c r="H3150" s="15"/>
      <c r="EU3150" s="16"/>
    </row>
    <row r="3151" spans="2:151" ht="26.25" customHeight="1" x14ac:dyDescent="0.2">
      <c r="B3151" s="15"/>
      <c r="C3151" s="15"/>
      <c r="F3151" s="15"/>
      <c r="G3151" s="15"/>
      <c r="H3151" s="15"/>
      <c r="EU3151" s="16"/>
    </row>
    <row r="3152" spans="2:151" ht="26.25" customHeight="1" x14ac:dyDescent="0.2">
      <c r="B3152" s="15"/>
      <c r="C3152" s="15"/>
      <c r="F3152" s="15"/>
      <c r="G3152" s="15"/>
      <c r="H3152" s="15"/>
      <c r="EU3152" s="16"/>
    </row>
    <row r="3153" spans="2:151" ht="26.25" customHeight="1" x14ac:dyDescent="0.2">
      <c r="B3153" s="15"/>
      <c r="C3153" s="15"/>
      <c r="F3153" s="15"/>
      <c r="G3153" s="15"/>
      <c r="H3153" s="15"/>
      <c r="EU3153" s="16"/>
    </row>
    <row r="3154" spans="2:151" ht="26.25" customHeight="1" x14ac:dyDescent="0.2">
      <c r="B3154" s="15"/>
      <c r="C3154" s="15"/>
      <c r="F3154" s="15"/>
      <c r="G3154" s="15"/>
      <c r="H3154" s="15"/>
      <c r="EU3154" s="16"/>
    </row>
    <row r="3155" spans="2:151" ht="26.25" customHeight="1" x14ac:dyDescent="0.2">
      <c r="B3155" s="15"/>
      <c r="C3155" s="15"/>
      <c r="F3155" s="15"/>
      <c r="G3155" s="15"/>
      <c r="H3155" s="15"/>
      <c r="EU3155" s="16"/>
    </row>
    <row r="3156" spans="2:151" ht="26.25" customHeight="1" x14ac:dyDescent="0.2">
      <c r="B3156" s="15"/>
      <c r="C3156" s="15"/>
      <c r="F3156" s="15"/>
      <c r="G3156" s="15"/>
      <c r="H3156" s="15"/>
      <c r="EU3156" s="16"/>
    </row>
    <row r="3157" spans="2:151" ht="26.25" customHeight="1" x14ac:dyDescent="0.2">
      <c r="B3157" s="15"/>
      <c r="C3157" s="15"/>
      <c r="F3157" s="15"/>
      <c r="G3157" s="15"/>
      <c r="H3157" s="15"/>
      <c r="EU3157" s="16"/>
    </row>
    <row r="3158" spans="2:151" ht="26.25" customHeight="1" x14ac:dyDescent="0.2">
      <c r="B3158" s="15"/>
      <c r="C3158" s="15"/>
      <c r="F3158" s="15"/>
      <c r="G3158" s="15"/>
      <c r="H3158" s="15"/>
      <c r="EU3158" s="16"/>
    </row>
    <row r="3159" spans="2:151" ht="26.25" customHeight="1" x14ac:dyDescent="0.2">
      <c r="B3159" s="15"/>
      <c r="C3159" s="15"/>
      <c r="F3159" s="15"/>
      <c r="G3159" s="15"/>
      <c r="H3159" s="15"/>
      <c r="EU3159" s="16"/>
    </row>
    <row r="3160" spans="2:151" ht="26.25" customHeight="1" x14ac:dyDescent="0.2">
      <c r="B3160" s="15"/>
      <c r="C3160" s="15"/>
      <c r="F3160" s="15"/>
      <c r="G3160" s="15"/>
      <c r="H3160" s="15"/>
      <c r="EU3160" s="16"/>
    </row>
    <row r="3161" spans="2:151" ht="26.25" customHeight="1" x14ac:dyDescent="0.2">
      <c r="B3161" s="15"/>
      <c r="C3161" s="15"/>
      <c r="F3161" s="15"/>
      <c r="G3161" s="15"/>
      <c r="H3161" s="15"/>
      <c r="EU3161" s="16"/>
    </row>
    <row r="3162" spans="2:151" ht="26.25" customHeight="1" x14ac:dyDescent="0.2">
      <c r="B3162" s="15"/>
      <c r="C3162" s="15"/>
      <c r="F3162" s="15"/>
      <c r="G3162" s="15"/>
      <c r="H3162" s="15"/>
      <c r="EU3162" s="16"/>
    </row>
    <row r="3163" spans="2:151" ht="26.25" customHeight="1" x14ac:dyDescent="0.2">
      <c r="B3163" s="15"/>
      <c r="C3163" s="15"/>
      <c r="F3163" s="15"/>
      <c r="G3163" s="15"/>
      <c r="H3163" s="15"/>
      <c r="EU3163" s="16"/>
    </row>
    <row r="3164" spans="2:151" ht="26.25" customHeight="1" x14ac:dyDescent="0.2">
      <c r="B3164" s="15"/>
      <c r="C3164" s="15"/>
      <c r="F3164" s="15"/>
      <c r="G3164" s="15"/>
      <c r="H3164" s="15"/>
      <c r="EU3164" s="16"/>
    </row>
    <row r="3165" spans="2:151" ht="26.25" customHeight="1" x14ac:dyDescent="0.2">
      <c r="B3165" s="15"/>
      <c r="C3165" s="15"/>
      <c r="F3165" s="15"/>
      <c r="G3165" s="15"/>
      <c r="H3165" s="15"/>
      <c r="EU3165" s="16"/>
    </row>
    <row r="3166" spans="2:151" ht="26.25" customHeight="1" x14ac:dyDescent="0.2">
      <c r="B3166" s="15"/>
      <c r="C3166" s="15"/>
      <c r="F3166" s="15"/>
      <c r="G3166" s="15"/>
      <c r="H3166" s="15"/>
      <c r="EU3166" s="16"/>
    </row>
    <row r="3167" spans="2:151" ht="26.25" customHeight="1" x14ac:dyDescent="0.2">
      <c r="B3167" s="15"/>
      <c r="C3167" s="15"/>
      <c r="F3167" s="15"/>
      <c r="G3167" s="15"/>
      <c r="H3167" s="15"/>
      <c r="EU3167" s="16"/>
    </row>
    <row r="3168" spans="2:151" ht="26.25" customHeight="1" x14ac:dyDescent="0.2">
      <c r="B3168" s="15"/>
      <c r="C3168" s="15"/>
      <c r="F3168" s="15"/>
      <c r="G3168" s="15"/>
      <c r="H3168" s="15"/>
      <c r="EU3168" s="16"/>
    </row>
    <row r="3169" spans="2:151" ht="26.25" customHeight="1" x14ac:dyDescent="0.2">
      <c r="B3169" s="15"/>
      <c r="C3169" s="15"/>
      <c r="F3169" s="15"/>
      <c r="G3169" s="15"/>
      <c r="H3169" s="15"/>
      <c r="EU3169" s="16"/>
    </row>
    <row r="3170" spans="2:151" ht="26.25" customHeight="1" x14ac:dyDescent="0.2">
      <c r="B3170" s="15"/>
      <c r="C3170" s="15"/>
      <c r="F3170" s="15"/>
      <c r="G3170" s="15"/>
      <c r="H3170" s="15"/>
      <c r="EU3170" s="16"/>
    </row>
    <row r="3171" spans="2:151" ht="26.25" customHeight="1" x14ac:dyDescent="0.2">
      <c r="B3171" s="15"/>
      <c r="C3171" s="15"/>
      <c r="F3171" s="15"/>
      <c r="G3171" s="15"/>
      <c r="H3171" s="15"/>
      <c r="EU3171" s="16"/>
    </row>
    <row r="3172" spans="2:151" ht="26.25" customHeight="1" x14ac:dyDescent="0.2">
      <c r="B3172" s="15"/>
      <c r="C3172" s="15"/>
      <c r="F3172" s="15"/>
      <c r="G3172" s="15"/>
      <c r="H3172" s="15"/>
      <c r="EU3172" s="16"/>
    </row>
    <row r="3173" spans="2:151" ht="26.25" customHeight="1" x14ac:dyDescent="0.2">
      <c r="B3173" s="15"/>
      <c r="C3173" s="15"/>
      <c r="F3173" s="15"/>
      <c r="G3173" s="15"/>
      <c r="H3173" s="15"/>
      <c r="EU3173" s="16"/>
    </row>
    <row r="3174" spans="2:151" ht="26.25" customHeight="1" x14ac:dyDescent="0.2">
      <c r="B3174" s="15"/>
      <c r="C3174" s="15"/>
      <c r="F3174" s="15"/>
      <c r="G3174" s="15"/>
      <c r="H3174" s="15"/>
      <c r="EU3174" s="16"/>
    </row>
    <row r="3175" spans="2:151" ht="26.25" customHeight="1" x14ac:dyDescent="0.2">
      <c r="B3175" s="15"/>
      <c r="C3175" s="15"/>
      <c r="F3175" s="15"/>
      <c r="G3175" s="15"/>
      <c r="H3175" s="15"/>
      <c r="EU3175" s="16"/>
    </row>
    <row r="3176" spans="2:151" ht="26.25" customHeight="1" x14ac:dyDescent="0.2">
      <c r="B3176" s="15"/>
      <c r="C3176" s="15"/>
      <c r="F3176" s="15"/>
      <c r="G3176" s="15"/>
      <c r="H3176" s="15"/>
      <c r="EU3176" s="16"/>
    </row>
    <row r="3177" spans="2:151" ht="26.25" customHeight="1" x14ac:dyDescent="0.2">
      <c r="B3177" s="15"/>
      <c r="C3177" s="15"/>
      <c r="F3177" s="15"/>
      <c r="G3177" s="15"/>
      <c r="H3177" s="15"/>
      <c r="EU3177" s="16"/>
    </row>
    <row r="3178" spans="2:151" ht="26.25" customHeight="1" x14ac:dyDescent="0.2">
      <c r="B3178" s="15"/>
      <c r="C3178" s="15"/>
      <c r="F3178" s="15"/>
      <c r="G3178" s="15"/>
      <c r="H3178" s="15"/>
      <c r="EU3178" s="16"/>
    </row>
    <row r="3179" spans="2:151" ht="26.25" customHeight="1" x14ac:dyDescent="0.2">
      <c r="B3179" s="15"/>
      <c r="C3179" s="15"/>
      <c r="F3179" s="15"/>
      <c r="G3179" s="15"/>
      <c r="H3179" s="15"/>
      <c r="EU3179" s="16"/>
    </row>
    <row r="3180" spans="2:151" ht="26.25" customHeight="1" x14ac:dyDescent="0.2">
      <c r="B3180" s="15"/>
      <c r="C3180" s="15"/>
      <c r="F3180" s="15"/>
      <c r="G3180" s="15"/>
      <c r="H3180" s="15"/>
      <c r="EU3180" s="16"/>
    </row>
    <row r="3181" spans="2:151" ht="26.25" customHeight="1" x14ac:dyDescent="0.2">
      <c r="B3181" s="15"/>
      <c r="C3181" s="15"/>
      <c r="F3181" s="15"/>
      <c r="G3181" s="15"/>
      <c r="H3181" s="15"/>
      <c r="EU3181" s="16"/>
    </row>
    <row r="3182" spans="2:151" ht="26.25" customHeight="1" x14ac:dyDescent="0.2">
      <c r="B3182" s="15"/>
      <c r="C3182" s="15"/>
      <c r="F3182" s="15"/>
      <c r="G3182" s="15"/>
      <c r="H3182" s="15"/>
      <c r="EU3182" s="16"/>
    </row>
    <row r="3183" spans="2:151" ht="26.25" customHeight="1" x14ac:dyDescent="0.2">
      <c r="B3183" s="15"/>
      <c r="C3183" s="15"/>
      <c r="F3183" s="15"/>
      <c r="G3183" s="15"/>
      <c r="H3183" s="15"/>
      <c r="EU3183" s="16"/>
    </row>
    <row r="3184" spans="2:151" ht="26.25" customHeight="1" x14ac:dyDescent="0.2">
      <c r="B3184" s="15"/>
      <c r="C3184" s="15"/>
      <c r="F3184" s="15"/>
      <c r="G3184" s="15"/>
      <c r="H3184" s="15"/>
      <c r="EU3184" s="16"/>
    </row>
    <row r="3185" spans="2:151" ht="26.25" customHeight="1" x14ac:dyDescent="0.2">
      <c r="B3185" s="15"/>
      <c r="C3185" s="15"/>
      <c r="F3185" s="15"/>
      <c r="G3185" s="15"/>
      <c r="H3185" s="15"/>
      <c r="EU3185" s="16"/>
    </row>
    <row r="3186" spans="2:151" ht="26.25" customHeight="1" x14ac:dyDescent="0.2">
      <c r="B3186" s="15"/>
      <c r="C3186" s="15"/>
      <c r="F3186" s="15"/>
      <c r="G3186" s="15"/>
      <c r="H3186" s="15"/>
      <c r="EU3186" s="16"/>
    </row>
    <row r="3187" spans="2:151" ht="26.25" customHeight="1" x14ac:dyDescent="0.2">
      <c r="B3187" s="15"/>
      <c r="C3187" s="15"/>
      <c r="F3187" s="15"/>
      <c r="G3187" s="15"/>
      <c r="H3187" s="15"/>
      <c r="EU3187" s="16"/>
    </row>
    <row r="3188" spans="2:151" ht="26.25" customHeight="1" x14ac:dyDescent="0.2">
      <c r="B3188" s="15"/>
      <c r="C3188" s="15"/>
      <c r="F3188" s="15"/>
      <c r="G3188" s="15"/>
      <c r="H3188" s="15"/>
      <c r="EU3188" s="16"/>
    </row>
    <row r="3189" spans="2:151" ht="26.25" customHeight="1" x14ac:dyDescent="0.2">
      <c r="B3189" s="15"/>
      <c r="C3189" s="15"/>
      <c r="F3189" s="15"/>
      <c r="G3189" s="15"/>
      <c r="H3189" s="15"/>
      <c r="EU3189" s="16"/>
    </row>
    <row r="3190" spans="2:151" ht="26.25" customHeight="1" x14ac:dyDescent="0.2">
      <c r="B3190" s="15"/>
      <c r="C3190" s="15"/>
      <c r="F3190" s="15"/>
      <c r="G3190" s="15"/>
      <c r="H3190" s="15"/>
      <c r="EU3190" s="16"/>
    </row>
    <row r="3191" spans="2:151" ht="26.25" customHeight="1" x14ac:dyDescent="0.2">
      <c r="B3191" s="15"/>
      <c r="C3191" s="15"/>
      <c r="F3191" s="15"/>
      <c r="G3191" s="15"/>
      <c r="H3191" s="15"/>
      <c r="EU3191" s="16"/>
    </row>
    <row r="3192" spans="2:151" ht="26.25" customHeight="1" x14ac:dyDescent="0.2">
      <c r="B3192" s="15"/>
      <c r="C3192" s="15"/>
      <c r="F3192" s="15"/>
      <c r="G3192" s="15"/>
      <c r="H3192" s="15"/>
      <c r="EU3192" s="16"/>
    </row>
    <row r="3193" spans="2:151" ht="26.25" customHeight="1" x14ac:dyDescent="0.2">
      <c r="B3193" s="15"/>
      <c r="C3193" s="15"/>
      <c r="F3193" s="15"/>
      <c r="G3193" s="15"/>
      <c r="H3193" s="15"/>
      <c r="EU3193" s="16"/>
    </row>
    <row r="3194" spans="2:151" ht="26.25" customHeight="1" x14ac:dyDescent="0.2">
      <c r="B3194" s="15"/>
      <c r="C3194" s="15"/>
      <c r="F3194" s="15"/>
      <c r="G3194" s="15"/>
      <c r="H3194" s="15"/>
      <c r="EU3194" s="16"/>
    </row>
    <row r="3195" spans="2:151" ht="26.25" customHeight="1" x14ac:dyDescent="0.2">
      <c r="B3195" s="15"/>
      <c r="C3195" s="15"/>
      <c r="F3195" s="15"/>
      <c r="G3195" s="15"/>
      <c r="H3195" s="15"/>
      <c r="EU3195" s="16"/>
    </row>
    <row r="3196" spans="2:151" ht="26.25" customHeight="1" x14ac:dyDescent="0.2">
      <c r="B3196" s="15"/>
      <c r="C3196" s="15"/>
      <c r="F3196" s="15"/>
      <c r="G3196" s="15"/>
      <c r="H3196" s="15"/>
      <c r="EU3196" s="16"/>
    </row>
    <row r="3197" spans="2:151" ht="26.25" customHeight="1" x14ac:dyDescent="0.2">
      <c r="B3197" s="15"/>
      <c r="C3197" s="15"/>
      <c r="F3197" s="15"/>
      <c r="G3197" s="15"/>
      <c r="H3197" s="15"/>
      <c r="EU3197" s="16"/>
    </row>
    <row r="3198" spans="2:151" ht="26.25" customHeight="1" x14ac:dyDescent="0.2">
      <c r="B3198" s="15"/>
      <c r="C3198" s="15"/>
      <c r="F3198" s="15"/>
      <c r="G3198" s="15"/>
      <c r="H3198" s="15"/>
      <c r="EU3198" s="16"/>
    </row>
    <row r="3199" spans="2:151" ht="26.25" customHeight="1" x14ac:dyDescent="0.2">
      <c r="B3199" s="15"/>
      <c r="C3199" s="15"/>
      <c r="F3199" s="15"/>
      <c r="G3199" s="15"/>
      <c r="H3199" s="15"/>
      <c r="EU3199" s="16"/>
    </row>
    <row r="3200" spans="2:151" ht="26.25" customHeight="1" x14ac:dyDescent="0.2">
      <c r="B3200" s="15"/>
      <c r="C3200" s="15"/>
      <c r="F3200" s="15"/>
      <c r="G3200" s="15"/>
      <c r="H3200" s="15"/>
      <c r="EU3200" s="16"/>
    </row>
    <row r="3201" spans="2:151" ht="26.25" customHeight="1" x14ac:dyDescent="0.2">
      <c r="B3201" s="15"/>
      <c r="C3201" s="15"/>
      <c r="F3201" s="15"/>
      <c r="G3201" s="15"/>
      <c r="H3201" s="15"/>
      <c r="EU3201" s="16"/>
    </row>
    <row r="3202" spans="2:151" ht="26.25" customHeight="1" x14ac:dyDescent="0.2">
      <c r="B3202" s="15"/>
      <c r="C3202" s="15"/>
      <c r="F3202" s="15"/>
      <c r="G3202" s="15"/>
      <c r="H3202" s="15"/>
      <c r="EU3202" s="16"/>
    </row>
    <row r="3203" spans="2:151" ht="26.25" customHeight="1" x14ac:dyDescent="0.2">
      <c r="B3203" s="15"/>
      <c r="C3203" s="15"/>
      <c r="F3203" s="15"/>
      <c r="G3203" s="15"/>
      <c r="H3203" s="15"/>
      <c r="EU3203" s="16"/>
    </row>
    <row r="3204" spans="2:151" ht="26.25" customHeight="1" x14ac:dyDescent="0.2">
      <c r="B3204" s="15"/>
      <c r="C3204" s="15"/>
      <c r="F3204" s="15"/>
      <c r="G3204" s="15"/>
      <c r="H3204" s="15"/>
      <c r="EU3204" s="16"/>
    </row>
    <row r="3205" spans="2:151" ht="26.25" customHeight="1" x14ac:dyDescent="0.2">
      <c r="B3205" s="15"/>
      <c r="C3205" s="15"/>
      <c r="F3205" s="15"/>
      <c r="G3205" s="15"/>
      <c r="H3205" s="15"/>
      <c r="EU3205" s="16"/>
    </row>
    <row r="3206" spans="2:151" ht="26.25" customHeight="1" x14ac:dyDescent="0.2">
      <c r="B3206" s="15"/>
      <c r="C3206" s="15"/>
      <c r="F3206" s="15"/>
      <c r="G3206" s="15"/>
      <c r="H3206" s="15"/>
      <c r="EU3206" s="16"/>
    </row>
    <row r="3207" spans="2:151" ht="26.25" customHeight="1" x14ac:dyDescent="0.2">
      <c r="B3207" s="15"/>
      <c r="C3207" s="15"/>
      <c r="F3207" s="15"/>
      <c r="G3207" s="15"/>
      <c r="H3207" s="15"/>
      <c r="EU3207" s="16"/>
    </row>
    <row r="3208" spans="2:151" ht="26.25" customHeight="1" x14ac:dyDescent="0.2">
      <c r="B3208" s="15"/>
      <c r="C3208" s="15"/>
      <c r="F3208" s="15"/>
      <c r="G3208" s="15"/>
      <c r="H3208" s="15"/>
      <c r="EU3208" s="16"/>
    </row>
    <row r="3209" spans="2:151" ht="26.25" customHeight="1" x14ac:dyDescent="0.2">
      <c r="B3209" s="15"/>
      <c r="C3209" s="15"/>
      <c r="F3209" s="15"/>
      <c r="G3209" s="15"/>
      <c r="H3209" s="15"/>
      <c r="EU3209" s="16"/>
    </row>
    <row r="3210" spans="2:151" ht="26.25" customHeight="1" x14ac:dyDescent="0.2">
      <c r="B3210" s="15"/>
      <c r="C3210" s="15"/>
      <c r="F3210" s="15"/>
      <c r="G3210" s="15"/>
      <c r="H3210" s="15"/>
      <c r="EU3210" s="16"/>
    </row>
    <row r="3211" spans="2:151" ht="26.25" customHeight="1" x14ac:dyDescent="0.2">
      <c r="B3211" s="15"/>
      <c r="C3211" s="15"/>
      <c r="F3211" s="15"/>
      <c r="G3211" s="15"/>
      <c r="H3211" s="15"/>
      <c r="EU3211" s="16"/>
    </row>
    <row r="3212" spans="2:151" ht="26.25" customHeight="1" x14ac:dyDescent="0.2">
      <c r="B3212" s="15"/>
      <c r="C3212" s="15"/>
      <c r="F3212" s="15"/>
      <c r="G3212" s="15"/>
      <c r="H3212" s="15"/>
      <c r="EU3212" s="16"/>
    </row>
    <row r="3213" spans="2:151" ht="26.25" customHeight="1" x14ac:dyDescent="0.2">
      <c r="B3213" s="15"/>
      <c r="C3213" s="15"/>
      <c r="F3213" s="15"/>
      <c r="G3213" s="15"/>
      <c r="H3213" s="15"/>
      <c r="EU3213" s="16"/>
    </row>
    <row r="3214" spans="2:151" ht="26.25" customHeight="1" x14ac:dyDescent="0.2">
      <c r="B3214" s="15"/>
      <c r="C3214" s="15"/>
      <c r="F3214" s="15"/>
      <c r="G3214" s="15"/>
      <c r="H3214" s="15"/>
      <c r="EU3214" s="16"/>
    </row>
    <row r="3215" spans="2:151" ht="26.25" customHeight="1" x14ac:dyDescent="0.2">
      <c r="B3215" s="15"/>
      <c r="C3215" s="15"/>
      <c r="F3215" s="15"/>
      <c r="G3215" s="15"/>
      <c r="H3215" s="15"/>
      <c r="EU3215" s="16"/>
    </row>
    <row r="3216" spans="2:151" ht="26.25" customHeight="1" x14ac:dyDescent="0.2">
      <c r="B3216" s="15"/>
      <c r="C3216" s="15"/>
      <c r="F3216" s="15"/>
      <c r="G3216" s="15"/>
      <c r="H3216" s="15"/>
      <c r="EU3216" s="16"/>
    </row>
    <row r="3217" spans="2:151" ht="26.25" customHeight="1" x14ac:dyDescent="0.2">
      <c r="B3217" s="15"/>
      <c r="C3217" s="15"/>
      <c r="F3217" s="15"/>
      <c r="G3217" s="15"/>
      <c r="H3217" s="15"/>
      <c r="EU3217" s="16"/>
    </row>
    <row r="3218" spans="2:151" ht="26.25" customHeight="1" x14ac:dyDescent="0.2">
      <c r="B3218" s="15"/>
      <c r="C3218" s="15"/>
      <c r="F3218" s="15"/>
      <c r="G3218" s="15"/>
      <c r="H3218" s="15"/>
      <c r="EU3218" s="16"/>
    </row>
    <row r="3219" spans="2:151" ht="26.25" customHeight="1" x14ac:dyDescent="0.2">
      <c r="B3219" s="15"/>
      <c r="C3219" s="15"/>
      <c r="F3219" s="15"/>
      <c r="G3219" s="15"/>
      <c r="H3219" s="15"/>
      <c r="EU3219" s="16"/>
    </row>
    <row r="3220" spans="2:151" ht="26.25" customHeight="1" x14ac:dyDescent="0.2">
      <c r="B3220" s="15"/>
      <c r="C3220" s="15"/>
      <c r="F3220" s="15"/>
      <c r="G3220" s="15"/>
      <c r="H3220" s="15"/>
      <c r="EU3220" s="16"/>
    </row>
    <row r="3221" spans="2:151" ht="26.25" customHeight="1" x14ac:dyDescent="0.2">
      <c r="B3221" s="15"/>
      <c r="C3221" s="15"/>
      <c r="F3221" s="15"/>
      <c r="G3221" s="15"/>
      <c r="H3221" s="15"/>
      <c r="EU3221" s="16"/>
    </row>
    <row r="3222" spans="2:151" ht="26.25" customHeight="1" x14ac:dyDescent="0.2">
      <c r="B3222" s="15"/>
      <c r="C3222" s="15"/>
      <c r="F3222" s="15"/>
      <c r="G3222" s="15"/>
      <c r="H3222" s="15"/>
      <c r="EU3222" s="16"/>
    </row>
    <row r="3223" spans="2:151" ht="26.25" customHeight="1" x14ac:dyDescent="0.2">
      <c r="B3223" s="15"/>
      <c r="C3223" s="15"/>
      <c r="F3223" s="15"/>
      <c r="G3223" s="15"/>
      <c r="H3223" s="15"/>
      <c r="EU3223" s="16"/>
    </row>
    <row r="3224" spans="2:151" ht="26.25" customHeight="1" x14ac:dyDescent="0.2">
      <c r="B3224" s="15"/>
      <c r="C3224" s="15"/>
      <c r="F3224" s="15"/>
      <c r="G3224" s="15"/>
      <c r="H3224" s="15"/>
      <c r="EU3224" s="16"/>
    </row>
    <row r="3225" spans="2:151" ht="26.25" customHeight="1" x14ac:dyDescent="0.2">
      <c r="B3225" s="15"/>
      <c r="C3225" s="15"/>
      <c r="F3225" s="15"/>
      <c r="G3225" s="15"/>
      <c r="H3225" s="15"/>
      <c r="EU3225" s="16"/>
    </row>
    <row r="3226" spans="2:151" ht="26.25" customHeight="1" x14ac:dyDescent="0.2">
      <c r="B3226" s="15"/>
      <c r="C3226" s="15"/>
      <c r="F3226" s="15"/>
      <c r="G3226" s="15"/>
      <c r="H3226" s="15"/>
      <c r="EU3226" s="16"/>
    </row>
    <row r="3227" spans="2:151" ht="26.25" customHeight="1" x14ac:dyDescent="0.2">
      <c r="B3227" s="15"/>
      <c r="C3227" s="15"/>
      <c r="F3227" s="15"/>
      <c r="G3227" s="15"/>
      <c r="H3227" s="15"/>
      <c r="EU3227" s="16"/>
    </row>
    <row r="3228" spans="2:151" ht="26.25" customHeight="1" x14ac:dyDescent="0.2">
      <c r="B3228" s="15"/>
      <c r="C3228" s="15"/>
      <c r="F3228" s="15"/>
      <c r="G3228" s="15"/>
      <c r="H3228" s="15"/>
      <c r="EU3228" s="16"/>
    </row>
    <row r="3229" spans="2:151" ht="26.25" customHeight="1" x14ac:dyDescent="0.2">
      <c r="B3229" s="15"/>
      <c r="C3229" s="15"/>
      <c r="F3229" s="15"/>
      <c r="G3229" s="15"/>
      <c r="H3229" s="15"/>
      <c r="EU3229" s="16"/>
    </row>
    <row r="3230" spans="2:151" ht="26.25" customHeight="1" x14ac:dyDescent="0.2">
      <c r="B3230" s="15"/>
      <c r="C3230" s="15"/>
      <c r="F3230" s="15"/>
      <c r="G3230" s="15"/>
      <c r="H3230" s="15"/>
      <c r="EU3230" s="16"/>
    </row>
    <row r="3231" spans="2:151" ht="26.25" customHeight="1" x14ac:dyDescent="0.2">
      <c r="B3231" s="15"/>
      <c r="C3231" s="15"/>
      <c r="F3231" s="15"/>
      <c r="G3231" s="15"/>
      <c r="H3231" s="15"/>
      <c r="EU3231" s="16"/>
    </row>
    <row r="3232" spans="2:151" ht="26.25" customHeight="1" x14ac:dyDescent="0.2">
      <c r="B3232" s="15"/>
      <c r="C3232" s="15"/>
      <c r="F3232" s="15"/>
      <c r="G3232" s="15"/>
      <c r="H3232" s="15"/>
      <c r="EU3232" s="16"/>
    </row>
    <row r="3233" spans="2:151" ht="26.25" customHeight="1" x14ac:dyDescent="0.2">
      <c r="B3233" s="15"/>
      <c r="C3233" s="15"/>
      <c r="F3233" s="15"/>
      <c r="G3233" s="15"/>
      <c r="H3233" s="15"/>
      <c r="EU3233" s="16"/>
    </row>
    <row r="3234" spans="2:151" ht="26.25" customHeight="1" x14ac:dyDescent="0.2">
      <c r="B3234" s="15"/>
      <c r="C3234" s="15"/>
      <c r="F3234" s="15"/>
      <c r="G3234" s="15"/>
      <c r="H3234" s="15"/>
      <c r="EU3234" s="16"/>
    </row>
    <row r="3235" spans="2:151" ht="26.25" customHeight="1" x14ac:dyDescent="0.2">
      <c r="B3235" s="15"/>
      <c r="C3235" s="15"/>
      <c r="F3235" s="15"/>
      <c r="G3235" s="15"/>
      <c r="H3235" s="15"/>
      <c r="EU3235" s="16"/>
    </row>
    <row r="3236" spans="2:151" ht="26.25" customHeight="1" x14ac:dyDescent="0.2">
      <c r="B3236" s="15"/>
      <c r="C3236" s="15"/>
      <c r="F3236" s="15"/>
      <c r="G3236" s="15"/>
      <c r="H3236" s="15"/>
      <c r="EU3236" s="16"/>
    </row>
    <row r="3237" spans="2:151" ht="26.25" customHeight="1" x14ac:dyDescent="0.2">
      <c r="B3237" s="15"/>
      <c r="C3237" s="15"/>
      <c r="F3237" s="15"/>
      <c r="G3237" s="15"/>
      <c r="H3237" s="15"/>
      <c r="EU3237" s="16"/>
    </row>
    <row r="3238" spans="2:151" ht="26.25" customHeight="1" x14ac:dyDescent="0.2">
      <c r="B3238" s="15"/>
      <c r="C3238" s="15"/>
      <c r="F3238" s="15"/>
      <c r="G3238" s="15"/>
      <c r="H3238" s="15"/>
      <c r="EU3238" s="16"/>
    </row>
    <row r="3239" spans="2:151" ht="26.25" customHeight="1" x14ac:dyDescent="0.2">
      <c r="B3239" s="15"/>
      <c r="C3239" s="15"/>
      <c r="F3239" s="15"/>
      <c r="G3239" s="15"/>
      <c r="H3239" s="15"/>
      <c r="EU3239" s="16"/>
    </row>
    <row r="3240" spans="2:151" ht="26.25" customHeight="1" x14ac:dyDescent="0.2">
      <c r="B3240" s="15"/>
      <c r="C3240" s="15"/>
      <c r="F3240" s="15"/>
      <c r="G3240" s="15"/>
      <c r="H3240" s="15"/>
      <c r="EU3240" s="16"/>
    </row>
    <row r="3241" spans="2:151" ht="26.25" customHeight="1" x14ac:dyDescent="0.2">
      <c r="B3241" s="15"/>
      <c r="C3241" s="15"/>
      <c r="F3241" s="15"/>
      <c r="G3241" s="15"/>
      <c r="H3241" s="15"/>
      <c r="EU3241" s="16"/>
    </row>
    <row r="3242" spans="2:151" ht="26.25" customHeight="1" x14ac:dyDescent="0.2">
      <c r="B3242" s="15"/>
      <c r="C3242" s="15"/>
      <c r="F3242" s="15"/>
      <c r="G3242" s="15"/>
      <c r="H3242" s="15"/>
      <c r="EU3242" s="16"/>
    </row>
    <row r="3243" spans="2:151" ht="26.25" customHeight="1" x14ac:dyDescent="0.2">
      <c r="B3243" s="15"/>
      <c r="C3243" s="15"/>
      <c r="F3243" s="15"/>
      <c r="G3243" s="15"/>
      <c r="H3243" s="15"/>
      <c r="EU3243" s="16"/>
    </row>
    <row r="3244" spans="2:151" ht="26.25" customHeight="1" x14ac:dyDescent="0.2">
      <c r="B3244" s="15"/>
      <c r="C3244" s="15"/>
      <c r="F3244" s="15"/>
      <c r="G3244" s="15"/>
      <c r="H3244" s="15"/>
      <c r="EU3244" s="16"/>
    </row>
    <row r="3245" spans="2:151" ht="26.25" customHeight="1" x14ac:dyDescent="0.2">
      <c r="B3245" s="15"/>
      <c r="C3245" s="15"/>
      <c r="F3245" s="15"/>
      <c r="G3245" s="15"/>
      <c r="H3245" s="15"/>
      <c r="EU3245" s="16"/>
    </row>
    <row r="3246" spans="2:151" ht="26.25" customHeight="1" x14ac:dyDescent="0.2">
      <c r="B3246" s="15"/>
      <c r="C3246" s="15"/>
      <c r="F3246" s="15"/>
      <c r="G3246" s="15"/>
      <c r="H3246" s="15"/>
      <c r="EU3246" s="16"/>
    </row>
    <row r="3247" spans="2:151" ht="26.25" customHeight="1" x14ac:dyDescent="0.2">
      <c r="B3247" s="15"/>
      <c r="C3247" s="15"/>
      <c r="F3247" s="15"/>
      <c r="G3247" s="15"/>
      <c r="H3247" s="15"/>
      <c r="EU3247" s="16"/>
    </row>
    <row r="3248" spans="2:151" ht="26.25" customHeight="1" x14ac:dyDescent="0.2">
      <c r="B3248" s="15"/>
      <c r="C3248" s="15"/>
      <c r="F3248" s="15"/>
      <c r="G3248" s="15"/>
      <c r="H3248" s="15"/>
      <c r="EU3248" s="16"/>
    </row>
    <row r="3249" spans="2:151" ht="26.25" customHeight="1" x14ac:dyDescent="0.2">
      <c r="B3249" s="15"/>
      <c r="C3249" s="15"/>
      <c r="F3249" s="15"/>
      <c r="G3249" s="15"/>
      <c r="H3249" s="15"/>
      <c r="EU3249" s="16"/>
    </row>
    <row r="3250" spans="2:151" ht="26.25" customHeight="1" x14ac:dyDescent="0.2">
      <c r="B3250" s="15"/>
      <c r="C3250" s="15"/>
      <c r="F3250" s="15"/>
      <c r="G3250" s="15"/>
      <c r="H3250" s="15"/>
      <c r="EU3250" s="16"/>
    </row>
    <row r="3251" spans="2:151" ht="26.25" customHeight="1" x14ac:dyDescent="0.2">
      <c r="B3251" s="15"/>
      <c r="C3251" s="15"/>
      <c r="F3251" s="15"/>
      <c r="G3251" s="15"/>
      <c r="H3251" s="15"/>
      <c r="EU3251" s="16"/>
    </row>
    <row r="3252" spans="2:151" ht="26.25" customHeight="1" x14ac:dyDescent="0.2">
      <c r="B3252" s="15"/>
      <c r="C3252" s="15"/>
      <c r="F3252" s="15"/>
      <c r="G3252" s="15"/>
      <c r="H3252" s="15"/>
      <c r="EU3252" s="16"/>
    </row>
    <row r="3253" spans="2:151" ht="26.25" customHeight="1" x14ac:dyDescent="0.2">
      <c r="B3253" s="15"/>
      <c r="C3253" s="15"/>
      <c r="F3253" s="15"/>
      <c r="G3253" s="15"/>
      <c r="H3253" s="15"/>
      <c r="EU3253" s="16"/>
    </row>
    <row r="3254" spans="2:151" ht="26.25" customHeight="1" x14ac:dyDescent="0.2">
      <c r="B3254" s="15"/>
      <c r="C3254" s="15"/>
      <c r="F3254" s="15"/>
      <c r="G3254" s="15"/>
      <c r="H3254" s="15"/>
      <c r="EU3254" s="16"/>
    </row>
    <row r="3255" spans="2:151" ht="26.25" customHeight="1" x14ac:dyDescent="0.2">
      <c r="B3255" s="15"/>
      <c r="C3255" s="15"/>
      <c r="F3255" s="15"/>
      <c r="G3255" s="15"/>
      <c r="H3255" s="15"/>
      <c r="EU3255" s="16"/>
    </row>
    <row r="3256" spans="2:151" ht="26.25" customHeight="1" x14ac:dyDescent="0.2">
      <c r="B3256" s="15"/>
      <c r="C3256" s="15"/>
      <c r="F3256" s="15"/>
      <c r="G3256" s="15"/>
      <c r="H3256" s="15"/>
      <c r="EU3256" s="16"/>
    </row>
    <row r="3257" spans="2:151" ht="26.25" customHeight="1" x14ac:dyDescent="0.2">
      <c r="B3257" s="15"/>
      <c r="C3257" s="15"/>
      <c r="F3257" s="15"/>
      <c r="G3257" s="15"/>
      <c r="H3257" s="15"/>
      <c r="EU3257" s="16"/>
    </row>
    <row r="3258" spans="2:151" ht="26.25" customHeight="1" x14ac:dyDescent="0.2">
      <c r="B3258" s="15"/>
      <c r="C3258" s="15"/>
      <c r="F3258" s="15"/>
      <c r="G3258" s="15"/>
      <c r="H3258" s="15"/>
      <c r="EU3258" s="16"/>
    </row>
    <row r="3259" spans="2:151" ht="26.25" customHeight="1" x14ac:dyDescent="0.2">
      <c r="B3259" s="15"/>
      <c r="C3259" s="15"/>
      <c r="F3259" s="15"/>
      <c r="G3259" s="15"/>
      <c r="H3259" s="15"/>
      <c r="EU3259" s="16"/>
    </row>
    <row r="3260" spans="2:151" ht="26.25" customHeight="1" x14ac:dyDescent="0.2">
      <c r="B3260" s="15"/>
      <c r="C3260" s="15"/>
      <c r="F3260" s="15"/>
      <c r="G3260" s="15"/>
      <c r="H3260" s="15"/>
      <c r="EU3260" s="16"/>
    </row>
    <row r="3261" spans="2:151" ht="26.25" customHeight="1" x14ac:dyDescent="0.2">
      <c r="B3261" s="15"/>
      <c r="C3261" s="15"/>
      <c r="F3261" s="15"/>
      <c r="G3261" s="15"/>
      <c r="H3261" s="15"/>
      <c r="EU3261" s="16"/>
    </row>
    <row r="3262" spans="2:151" ht="26.25" customHeight="1" x14ac:dyDescent="0.2">
      <c r="B3262" s="15"/>
      <c r="C3262" s="15"/>
      <c r="F3262" s="15"/>
      <c r="G3262" s="15"/>
      <c r="H3262" s="15"/>
      <c r="EU3262" s="16"/>
    </row>
    <row r="3263" spans="2:151" ht="26.25" customHeight="1" x14ac:dyDescent="0.2">
      <c r="B3263" s="15"/>
      <c r="C3263" s="15"/>
      <c r="F3263" s="15"/>
      <c r="G3263" s="15"/>
      <c r="H3263" s="15"/>
      <c r="EU3263" s="16"/>
    </row>
    <row r="3264" spans="2:151" ht="26.25" customHeight="1" x14ac:dyDescent="0.2">
      <c r="B3264" s="15"/>
      <c r="C3264" s="15"/>
      <c r="F3264" s="15"/>
      <c r="G3264" s="15"/>
      <c r="H3264" s="15"/>
      <c r="EU3264" s="16"/>
    </row>
    <row r="3265" spans="2:151" ht="26.25" customHeight="1" x14ac:dyDescent="0.2">
      <c r="B3265" s="15"/>
      <c r="C3265" s="15"/>
      <c r="F3265" s="15"/>
      <c r="G3265" s="15"/>
      <c r="H3265" s="15"/>
      <c r="EU3265" s="16"/>
    </row>
    <row r="3266" spans="2:151" ht="26.25" customHeight="1" x14ac:dyDescent="0.2">
      <c r="B3266" s="15"/>
      <c r="C3266" s="15"/>
      <c r="F3266" s="15"/>
      <c r="G3266" s="15"/>
      <c r="H3266" s="15"/>
      <c r="EU3266" s="16"/>
    </row>
    <row r="3267" spans="2:151" ht="26.25" customHeight="1" x14ac:dyDescent="0.2">
      <c r="B3267" s="15"/>
      <c r="C3267" s="15"/>
      <c r="F3267" s="15"/>
      <c r="G3267" s="15"/>
      <c r="H3267" s="15"/>
      <c r="EU3267" s="16"/>
    </row>
    <row r="3268" spans="2:151" ht="26.25" customHeight="1" x14ac:dyDescent="0.2">
      <c r="B3268" s="15"/>
      <c r="C3268" s="15"/>
      <c r="F3268" s="15"/>
      <c r="G3268" s="15"/>
      <c r="H3268" s="15"/>
      <c r="EU3268" s="16"/>
    </row>
    <row r="3269" spans="2:151" ht="26.25" customHeight="1" x14ac:dyDescent="0.2">
      <c r="B3269" s="15"/>
      <c r="C3269" s="15"/>
      <c r="F3269" s="15"/>
      <c r="G3269" s="15"/>
      <c r="H3269" s="15"/>
      <c r="EU3269" s="16"/>
    </row>
    <row r="3270" spans="2:151" ht="26.25" customHeight="1" x14ac:dyDescent="0.2">
      <c r="B3270" s="15"/>
      <c r="C3270" s="15"/>
      <c r="F3270" s="15"/>
      <c r="G3270" s="15"/>
      <c r="H3270" s="15"/>
      <c r="EU3270" s="16"/>
    </row>
    <row r="3271" spans="2:151" ht="26.25" customHeight="1" x14ac:dyDescent="0.2">
      <c r="B3271" s="15"/>
      <c r="C3271" s="15"/>
      <c r="F3271" s="15"/>
      <c r="G3271" s="15"/>
      <c r="H3271" s="15"/>
      <c r="EU3271" s="16"/>
    </row>
    <row r="3272" spans="2:151" ht="26.25" customHeight="1" x14ac:dyDescent="0.2">
      <c r="B3272" s="15"/>
      <c r="C3272" s="15"/>
      <c r="F3272" s="15"/>
      <c r="G3272" s="15"/>
      <c r="H3272" s="15"/>
      <c r="EU3272" s="16"/>
    </row>
    <row r="3273" spans="2:151" ht="26.25" customHeight="1" x14ac:dyDescent="0.2">
      <c r="B3273" s="15"/>
      <c r="C3273" s="15"/>
      <c r="F3273" s="15"/>
      <c r="G3273" s="15"/>
      <c r="H3273" s="15"/>
      <c r="EU3273" s="16"/>
    </row>
    <row r="3274" spans="2:151" ht="26.25" customHeight="1" x14ac:dyDescent="0.2">
      <c r="B3274" s="15"/>
      <c r="C3274" s="15"/>
      <c r="F3274" s="15"/>
      <c r="G3274" s="15"/>
      <c r="H3274" s="15"/>
      <c r="EU3274" s="16"/>
    </row>
    <row r="3275" spans="2:151" ht="26.25" customHeight="1" x14ac:dyDescent="0.2">
      <c r="B3275" s="15"/>
      <c r="C3275" s="15"/>
      <c r="F3275" s="15"/>
      <c r="G3275" s="15"/>
      <c r="H3275" s="15"/>
      <c r="EU3275" s="16"/>
    </row>
    <row r="3276" spans="2:151" ht="26.25" customHeight="1" x14ac:dyDescent="0.2">
      <c r="B3276" s="15"/>
      <c r="C3276" s="15"/>
      <c r="F3276" s="15"/>
      <c r="G3276" s="15"/>
      <c r="H3276" s="15"/>
      <c r="EU3276" s="16"/>
    </row>
    <row r="3277" spans="2:151" ht="26.25" customHeight="1" x14ac:dyDescent="0.2">
      <c r="B3277" s="15"/>
      <c r="C3277" s="15"/>
      <c r="F3277" s="15"/>
      <c r="G3277" s="15"/>
      <c r="H3277" s="15"/>
      <c r="EU3277" s="16"/>
    </row>
    <row r="3278" spans="2:151" ht="26.25" customHeight="1" x14ac:dyDescent="0.2">
      <c r="B3278" s="15"/>
      <c r="C3278" s="15"/>
      <c r="F3278" s="15"/>
      <c r="G3278" s="15"/>
      <c r="H3278" s="15"/>
      <c r="EU3278" s="16"/>
    </row>
    <row r="3279" spans="2:151" ht="26.25" customHeight="1" x14ac:dyDescent="0.2">
      <c r="B3279" s="15"/>
      <c r="C3279" s="15"/>
      <c r="F3279" s="15"/>
      <c r="G3279" s="15"/>
      <c r="H3279" s="15"/>
      <c r="EU3279" s="16"/>
    </row>
    <row r="3280" spans="2:151" ht="26.25" customHeight="1" x14ac:dyDescent="0.2">
      <c r="B3280" s="15"/>
      <c r="C3280" s="15"/>
      <c r="F3280" s="15"/>
      <c r="G3280" s="15"/>
      <c r="H3280" s="15"/>
      <c r="EU3280" s="16"/>
    </row>
    <row r="3281" spans="2:151" ht="26.25" customHeight="1" x14ac:dyDescent="0.2">
      <c r="B3281" s="15"/>
      <c r="C3281" s="15"/>
      <c r="F3281" s="15"/>
      <c r="G3281" s="15"/>
      <c r="H3281" s="15"/>
      <c r="EU3281" s="16"/>
    </row>
    <row r="3282" spans="2:151" ht="26.25" customHeight="1" x14ac:dyDescent="0.2">
      <c r="B3282" s="15"/>
      <c r="C3282" s="15"/>
      <c r="F3282" s="15"/>
      <c r="G3282" s="15"/>
      <c r="H3282" s="15"/>
      <c r="EU3282" s="16"/>
    </row>
    <row r="3283" spans="2:151" ht="26.25" customHeight="1" x14ac:dyDescent="0.2">
      <c r="B3283" s="15"/>
      <c r="C3283" s="15"/>
      <c r="F3283" s="15"/>
      <c r="G3283" s="15"/>
      <c r="H3283" s="15"/>
      <c r="EU3283" s="16"/>
    </row>
    <row r="3284" spans="2:151" ht="26.25" customHeight="1" x14ac:dyDescent="0.2">
      <c r="B3284" s="15"/>
      <c r="C3284" s="15"/>
      <c r="F3284" s="15"/>
      <c r="G3284" s="15"/>
      <c r="H3284" s="15"/>
      <c r="EU3284" s="16"/>
    </row>
    <row r="3285" spans="2:151" ht="26.25" customHeight="1" x14ac:dyDescent="0.2">
      <c r="B3285" s="15"/>
      <c r="C3285" s="15"/>
      <c r="F3285" s="15"/>
      <c r="G3285" s="15"/>
      <c r="H3285" s="15"/>
      <c r="EU3285" s="16"/>
    </row>
    <row r="3286" spans="2:151" ht="26.25" customHeight="1" x14ac:dyDescent="0.2">
      <c r="B3286" s="15"/>
      <c r="C3286" s="15"/>
      <c r="F3286" s="15"/>
      <c r="G3286" s="15"/>
      <c r="H3286" s="15"/>
      <c r="EU3286" s="16"/>
    </row>
    <row r="3287" spans="2:151" ht="26.25" customHeight="1" x14ac:dyDescent="0.2">
      <c r="B3287" s="15"/>
      <c r="C3287" s="15"/>
      <c r="F3287" s="15"/>
      <c r="G3287" s="15"/>
      <c r="H3287" s="15"/>
      <c r="EU3287" s="16"/>
    </row>
    <row r="3288" spans="2:151" ht="26.25" customHeight="1" x14ac:dyDescent="0.2">
      <c r="B3288" s="15"/>
      <c r="C3288" s="15"/>
      <c r="F3288" s="15"/>
      <c r="G3288" s="15"/>
      <c r="H3288" s="15"/>
      <c r="EU3288" s="16"/>
    </row>
    <row r="3289" spans="2:151" ht="26.25" customHeight="1" x14ac:dyDescent="0.2">
      <c r="B3289" s="15"/>
      <c r="C3289" s="15"/>
      <c r="F3289" s="15"/>
      <c r="G3289" s="15"/>
      <c r="H3289" s="15"/>
      <c r="EU3289" s="16"/>
    </row>
    <row r="3290" spans="2:151" ht="26.25" customHeight="1" x14ac:dyDescent="0.2">
      <c r="B3290" s="15"/>
      <c r="C3290" s="15"/>
      <c r="F3290" s="15"/>
      <c r="G3290" s="15"/>
      <c r="H3290" s="15"/>
      <c r="EU3290" s="16"/>
    </row>
    <row r="3291" spans="2:151" ht="26.25" customHeight="1" x14ac:dyDescent="0.2">
      <c r="B3291" s="15"/>
      <c r="C3291" s="15"/>
      <c r="F3291" s="15"/>
      <c r="G3291" s="15"/>
      <c r="H3291" s="15"/>
      <c r="EU3291" s="16"/>
    </row>
    <row r="3292" spans="2:151" ht="26.25" customHeight="1" x14ac:dyDescent="0.2">
      <c r="B3292" s="15"/>
      <c r="C3292" s="15"/>
      <c r="F3292" s="15"/>
      <c r="G3292" s="15"/>
      <c r="H3292" s="15"/>
      <c r="EU3292" s="16"/>
    </row>
    <row r="3293" spans="2:151" ht="26.25" customHeight="1" x14ac:dyDescent="0.2">
      <c r="B3293" s="15"/>
      <c r="C3293" s="15"/>
      <c r="F3293" s="15"/>
      <c r="G3293" s="15"/>
      <c r="H3293" s="15"/>
      <c r="EU3293" s="16"/>
    </row>
    <row r="3294" spans="2:151" ht="26.25" customHeight="1" x14ac:dyDescent="0.2">
      <c r="B3294" s="15"/>
      <c r="C3294" s="15"/>
      <c r="F3294" s="15"/>
      <c r="G3294" s="15"/>
      <c r="H3294" s="15"/>
      <c r="EU3294" s="16"/>
    </row>
    <row r="3295" spans="2:151" ht="26.25" customHeight="1" x14ac:dyDescent="0.2">
      <c r="B3295" s="15"/>
      <c r="C3295" s="15"/>
      <c r="F3295" s="15"/>
      <c r="G3295" s="15"/>
      <c r="H3295" s="15"/>
      <c r="EU3295" s="16"/>
    </row>
    <row r="3296" spans="2:151" ht="26.25" customHeight="1" x14ac:dyDescent="0.2">
      <c r="B3296" s="15"/>
      <c r="C3296" s="15"/>
      <c r="F3296" s="15"/>
      <c r="G3296" s="15"/>
      <c r="H3296" s="15"/>
      <c r="EU3296" s="16"/>
    </row>
    <row r="3297" spans="2:151" ht="26.25" customHeight="1" x14ac:dyDescent="0.2">
      <c r="B3297" s="15"/>
      <c r="C3297" s="15"/>
      <c r="F3297" s="15"/>
      <c r="G3297" s="15"/>
      <c r="H3297" s="15"/>
      <c r="EU3297" s="16"/>
    </row>
    <row r="3298" spans="2:151" ht="26.25" customHeight="1" x14ac:dyDescent="0.2">
      <c r="B3298" s="15"/>
      <c r="C3298" s="15"/>
      <c r="F3298" s="15"/>
      <c r="G3298" s="15"/>
      <c r="H3298" s="15"/>
      <c r="EU3298" s="16"/>
    </row>
    <row r="3299" spans="2:151" ht="26.25" customHeight="1" x14ac:dyDescent="0.2">
      <c r="B3299" s="15"/>
      <c r="C3299" s="15"/>
      <c r="F3299" s="15"/>
      <c r="G3299" s="15"/>
      <c r="H3299" s="15"/>
      <c r="EU3299" s="16"/>
    </row>
    <row r="3300" spans="2:151" ht="26.25" customHeight="1" x14ac:dyDescent="0.2">
      <c r="B3300" s="15"/>
      <c r="C3300" s="15"/>
      <c r="F3300" s="15"/>
      <c r="G3300" s="15"/>
      <c r="H3300" s="15"/>
      <c r="EU3300" s="16"/>
    </row>
    <row r="3301" spans="2:151" ht="26.25" customHeight="1" x14ac:dyDescent="0.2">
      <c r="B3301" s="15"/>
      <c r="C3301" s="15"/>
      <c r="F3301" s="15"/>
      <c r="G3301" s="15"/>
      <c r="H3301" s="15"/>
      <c r="EU3301" s="16"/>
    </row>
    <row r="3302" spans="2:151" ht="26.25" customHeight="1" x14ac:dyDescent="0.2">
      <c r="B3302" s="15"/>
      <c r="C3302" s="15"/>
      <c r="F3302" s="15"/>
      <c r="G3302" s="15"/>
      <c r="H3302" s="15"/>
      <c r="EU3302" s="16"/>
    </row>
    <row r="3303" spans="2:151" ht="26.25" customHeight="1" x14ac:dyDescent="0.2">
      <c r="B3303" s="15"/>
      <c r="C3303" s="15"/>
      <c r="F3303" s="15"/>
      <c r="G3303" s="15"/>
      <c r="H3303" s="15"/>
      <c r="EU3303" s="16"/>
    </row>
    <row r="3304" spans="2:151" ht="26.25" customHeight="1" x14ac:dyDescent="0.2">
      <c r="B3304" s="15"/>
      <c r="C3304" s="15"/>
      <c r="F3304" s="15"/>
      <c r="G3304" s="15"/>
      <c r="H3304" s="15"/>
      <c r="EU3304" s="16"/>
    </row>
    <row r="3305" spans="2:151" ht="26.25" customHeight="1" x14ac:dyDescent="0.2">
      <c r="B3305" s="15"/>
      <c r="C3305" s="15"/>
      <c r="F3305" s="15"/>
      <c r="G3305" s="15"/>
      <c r="H3305" s="15"/>
      <c r="EU3305" s="16"/>
    </row>
    <row r="3306" spans="2:151" ht="26.25" customHeight="1" x14ac:dyDescent="0.2">
      <c r="B3306" s="15"/>
      <c r="C3306" s="15"/>
      <c r="F3306" s="15"/>
      <c r="G3306" s="15"/>
      <c r="H3306" s="15"/>
      <c r="EU3306" s="16"/>
    </row>
    <row r="3307" spans="2:151" ht="26.25" customHeight="1" x14ac:dyDescent="0.2">
      <c r="B3307" s="15"/>
      <c r="C3307" s="15"/>
      <c r="F3307" s="15"/>
      <c r="G3307" s="15"/>
      <c r="H3307" s="15"/>
      <c r="EU3307" s="16"/>
    </row>
    <row r="3308" spans="2:151" ht="26.25" customHeight="1" x14ac:dyDescent="0.2">
      <c r="B3308" s="15"/>
      <c r="C3308" s="15"/>
      <c r="F3308" s="15"/>
      <c r="G3308" s="15"/>
      <c r="H3308" s="15"/>
      <c r="EU3308" s="16"/>
    </row>
    <row r="3309" spans="2:151" ht="26.25" customHeight="1" x14ac:dyDescent="0.2">
      <c r="B3309" s="15"/>
      <c r="C3309" s="15"/>
      <c r="F3309" s="15"/>
      <c r="G3309" s="15"/>
      <c r="H3309" s="15"/>
      <c r="EU3309" s="16"/>
    </row>
    <row r="3310" spans="2:151" ht="26.25" customHeight="1" x14ac:dyDescent="0.2">
      <c r="B3310" s="15"/>
      <c r="C3310" s="15"/>
      <c r="F3310" s="15"/>
      <c r="G3310" s="15"/>
      <c r="H3310" s="15"/>
      <c r="EU3310" s="16"/>
    </row>
    <row r="3311" spans="2:151" ht="26.25" customHeight="1" x14ac:dyDescent="0.2">
      <c r="B3311" s="15"/>
      <c r="C3311" s="15"/>
      <c r="F3311" s="15"/>
      <c r="G3311" s="15"/>
      <c r="H3311" s="15"/>
      <c r="EU3311" s="16"/>
    </row>
    <row r="3312" spans="2:151" ht="26.25" customHeight="1" x14ac:dyDescent="0.2">
      <c r="B3312" s="15"/>
      <c r="C3312" s="15"/>
      <c r="F3312" s="15"/>
      <c r="G3312" s="15"/>
      <c r="H3312" s="15"/>
      <c r="EU3312" s="16"/>
    </row>
    <row r="3313" spans="2:151" ht="26.25" customHeight="1" x14ac:dyDescent="0.2">
      <c r="B3313" s="15"/>
      <c r="C3313" s="15"/>
      <c r="F3313" s="15"/>
      <c r="G3313" s="15"/>
      <c r="H3313" s="15"/>
      <c r="EU3313" s="16"/>
    </row>
    <row r="3314" spans="2:151" ht="26.25" customHeight="1" x14ac:dyDescent="0.2">
      <c r="B3314" s="15"/>
      <c r="C3314" s="15"/>
      <c r="F3314" s="15"/>
      <c r="G3314" s="15"/>
      <c r="H3314" s="15"/>
      <c r="EU3314" s="16"/>
    </row>
    <row r="3315" spans="2:151" ht="26.25" customHeight="1" x14ac:dyDescent="0.2">
      <c r="B3315" s="15"/>
      <c r="C3315" s="15"/>
      <c r="F3315" s="15"/>
      <c r="G3315" s="15"/>
      <c r="H3315" s="15"/>
      <c r="EU3315" s="16"/>
    </row>
    <row r="3316" spans="2:151" ht="26.25" customHeight="1" x14ac:dyDescent="0.2">
      <c r="B3316" s="15"/>
      <c r="C3316" s="15"/>
      <c r="F3316" s="15"/>
      <c r="G3316" s="15"/>
      <c r="H3316" s="15"/>
      <c r="EU3316" s="16"/>
    </row>
    <row r="3317" spans="2:151" ht="26.25" customHeight="1" x14ac:dyDescent="0.2">
      <c r="B3317" s="15"/>
      <c r="C3317" s="15"/>
      <c r="F3317" s="15"/>
      <c r="G3317" s="15"/>
      <c r="H3317" s="15"/>
      <c r="EU3317" s="16"/>
    </row>
    <row r="3318" spans="2:151" ht="26.25" customHeight="1" x14ac:dyDescent="0.2">
      <c r="B3318" s="15"/>
      <c r="C3318" s="15"/>
      <c r="F3318" s="15"/>
      <c r="G3318" s="15"/>
      <c r="H3318" s="15"/>
      <c r="EU3318" s="16"/>
    </row>
    <row r="3319" spans="2:151" ht="26.25" customHeight="1" x14ac:dyDescent="0.2">
      <c r="B3319" s="15"/>
      <c r="C3319" s="15"/>
      <c r="F3319" s="15"/>
      <c r="G3319" s="15"/>
      <c r="H3319" s="15"/>
      <c r="EU3319" s="16"/>
    </row>
    <row r="3320" spans="2:151" ht="26.25" customHeight="1" x14ac:dyDescent="0.2">
      <c r="B3320" s="15"/>
      <c r="C3320" s="15"/>
      <c r="F3320" s="15"/>
      <c r="G3320" s="15"/>
      <c r="H3320" s="15"/>
      <c r="EU3320" s="16"/>
    </row>
    <row r="3321" spans="2:151" ht="26.25" customHeight="1" x14ac:dyDescent="0.2">
      <c r="B3321" s="15"/>
      <c r="C3321" s="15"/>
      <c r="F3321" s="15"/>
      <c r="G3321" s="15"/>
      <c r="H3321" s="15"/>
      <c r="EU3321" s="16"/>
    </row>
    <row r="3322" spans="2:151" ht="26.25" customHeight="1" x14ac:dyDescent="0.2">
      <c r="B3322" s="15"/>
      <c r="C3322" s="15"/>
      <c r="F3322" s="15"/>
      <c r="G3322" s="15"/>
      <c r="H3322" s="15"/>
      <c r="EU3322" s="16"/>
    </row>
    <row r="3323" spans="2:151" ht="26.25" customHeight="1" x14ac:dyDescent="0.2">
      <c r="B3323" s="15"/>
      <c r="C3323" s="15"/>
      <c r="F3323" s="15"/>
      <c r="G3323" s="15"/>
      <c r="H3323" s="15"/>
      <c r="EU3323" s="16"/>
    </row>
    <row r="3324" spans="2:151" ht="26.25" customHeight="1" x14ac:dyDescent="0.2">
      <c r="B3324" s="15"/>
      <c r="C3324" s="15"/>
      <c r="F3324" s="15"/>
      <c r="G3324" s="15"/>
      <c r="H3324" s="15"/>
      <c r="EU3324" s="16"/>
    </row>
    <row r="3325" spans="2:151" ht="26.25" customHeight="1" x14ac:dyDescent="0.2">
      <c r="B3325" s="15"/>
      <c r="C3325" s="15"/>
      <c r="F3325" s="15"/>
      <c r="G3325" s="15"/>
      <c r="H3325" s="15"/>
      <c r="EU3325" s="16"/>
    </row>
    <row r="3326" spans="2:151" ht="26.25" customHeight="1" x14ac:dyDescent="0.2">
      <c r="B3326" s="15"/>
      <c r="C3326" s="15"/>
      <c r="F3326" s="15"/>
      <c r="G3326" s="15"/>
      <c r="H3326" s="15"/>
      <c r="EU3326" s="16"/>
    </row>
    <row r="3327" spans="2:151" ht="26.25" customHeight="1" x14ac:dyDescent="0.2">
      <c r="B3327" s="15"/>
      <c r="C3327" s="15"/>
      <c r="F3327" s="15"/>
      <c r="G3327" s="15"/>
      <c r="H3327" s="15"/>
      <c r="EU3327" s="16"/>
    </row>
    <row r="3328" spans="2:151" ht="26.25" customHeight="1" x14ac:dyDescent="0.2">
      <c r="B3328" s="15"/>
      <c r="C3328" s="15"/>
      <c r="F3328" s="15"/>
      <c r="G3328" s="15"/>
      <c r="H3328" s="15"/>
      <c r="EU3328" s="16"/>
    </row>
    <row r="3329" spans="2:151" ht="26.25" customHeight="1" x14ac:dyDescent="0.2">
      <c r="B3329" s="15"/>
      <c r="C3329" s="15"/>
      <c r="F3329" s="15"/>
      <c r="G3329" s="15"/>
      <c r="H3329" s="15"/>
      <c r="EU3329" s="16"/>
    </row>
    <row r="3330" spans="2:151" ht="26.25" customHeight="1" x14ac:dyDescent="0.2">
      <c r="B3330" s="15"/>
      <c r="C3330" s="15"/>
      <c r="F3330" s="15"/>
      <c r="G3330" s="15"/>
      <c r="H3330" s="15"/>
      <c r="EU3330" s="16"/>
    </row>
    <row r="3331" spans="2:151" ht="26.25" customHeight="1" x14ac:dyDescent="0.2">
      <c r="B3331" s="15"/>
      <c r="C3331" s="15"/>
      <c r="F3331" s="15"/>
      <c r="G3331" s="15"/>
      <c r="H3331" s="15"/>
      <c r="EU3331" s="16"/>
    </row>
    <row r="3332" spans="2:151" ht="26.25" customHeight="1" x14ac:dyDescent="0.2">
      <c r="B3332" s="15"/>
      <c r="C3332" s="15"/>
      <c r="F3332" s="15"/>
      <c r="G3332" s="15"/>
      <c r="H3332" s="15"/>
      <c r="EU3332" s="16"/>
    </row>
    <row r="3333" spans="2:151" ht="26.25" customHeight="1" x14ac:dyDescent="0.2">
      <c r="B3333" s="15"/>
      <c r="C3333" s="15"/>
      <c r="F3333" s="15"/>
      <c r="G3333" s="15"/>
      <c r="H3333" s="15"/>
      <c r="EU3333" s="16"/>
    </row>
    <row r="3334" spans="2:151" ht="26.25" customHeight="1" x14ac:dyDescent="0.2">
      <c r="B3334" s="15"/>
      <c r="C3334" s="15"/>
      <c r="F3334" s="15"/>
      <c r="G3334" s="15"/>
      <c r="H3334" s="15"/>
      <c r="EU3334" s="16"/>
    </row>
    <row r="3335" spans="2:151" ht="26.25" customHeight="1" x14ac:dyDescent="0.2">
      <c r="B3335" s="15"/>
      <c r="C3335" s="15"/>
      <c r="F3335" s="15"/>
      <c r="G3335" s="15"/>
      <c r="H3335" s="15"/>
      <c r="EU3335" s="16"/>
    </row>
    <row r="3336" spans="2:151" ht="26.25" customHeight="1" x14ac:dyDescent="0.2">
      <c r="B3336" s="15"/>
      <c r="C3336" s="15"/>
      <c r="F3336" s="15"/>
      <c r="G3336" s="15"/>
      <c r="H3336" s="15"/>
      <c r="EU3336" s="16"/>
    </row>
    <row r="3337" spans="2:151" ht="26.25" customHeight="1" x14ac:dyDescent="0.2">
      <c r="B3337" s="15"/>
      <c r="C3337" s="15"/>
      <c r="F3337" s="15"/>
      <c r="G3337" s="15"/>
      <c r="H3337" s="15"/>
      <c r="EU3337" s="16"/>
    </row>
    <row r="3338" spans="2:151" ht="26.25" customHeight="1" x14ac:dyDescent="0.2">
      <c r="B3338" s="15"/>
      <c r="C3338" s="15"/>
      <c r="F3338" s="15"/>
      <c r="G3338" s="15"/>
      <c r="H3338" s="15"/>
      <c r="EU3338" s="16"/>
    </row>
    <row r="3339" spans="2:151" ht="26.25" customHeight="1" x14ac:dyDescent="0.2">
      <c r="B3339" s="15"/>
      <c r="C3339" s="15"/>
      <c r="F3339" s="15"/>
      <c r="G3339" s="15"/>
      <c r="H3339" s="15"/>
      <c r="EU3339" s="16"/>
    </row>
    <row r="3340" spans="2:151" ht="26.25" customHeight="1" x14ac:dyDescent="0.2">
      <c r="B3340" s="15"/>
      <c r="C3340" s="15"/>
      <c r="F3340" s="15"/>
      <c r="G3340" s="15"/>
      <c r="H3340" s="15"/>
      <c r="EU3340" s="16"/>
    </row>
    <row r="3341" spans="2:151" ht="26.25" customHeight="1" x14ac:dyDescent="0.2">
      <c r="B3341" s="15"/>
      <c r="C3341" s="15"/>
      <c r="F3341" s="15"/>
      <c r="G3341" s="15"/>
      <c r="H3341" s="15"/>
      <c r="EU3341" s="16"/>
    </row>
    <row r="3342" spans="2:151" ht="26.25" customHeight="1" x14ac:dyDescent="0.2">
      <c r="B3342" s="15"/>
      <c r="C3342" s="15"/>
      <c r="F3342" s="15"/>
      <c r="G3342" s="15"/>
      <c r="H3342" s="15"/>
      <c r="EU3342" s="16"/>
    </row>
    <row r="3343" spans="2:151" ht="26.25" customHeight="1" x14ac:dyDescent="0.2">
      <c r="B3343" s="15"/>
      <c r="C3343" s="15"/>
      <c r="F3343" s="15"/>
      <c r="G3343" s="15"/>
      <c r="H3343" s="15"/>
      <c r="EU3343" s="16"/>
    </row>
    <row r="3344" spans="2:151" ht="26.25" customHeight="1" x14ac:dyDescent="0.2">
      <c r="B3344" s="15"/>
      <c r="C3344" s="15"/>
      <c r="F3344" s="15"/>
      <c r="G3344" s="15"/>
      <c r="H3344" s="15"/>
      <c r="EU3344" s="16"/>
    </row>
    <row r="3345" spans="2:151" ht="26.25" customHeight="1" x14ac:dyDescent="0.2">
      <c r="B3345" s="15"/>
      <c r="C3345" s="15"/>
      <c r="F3345" s="15"/>
      <c r="G3345" s="15"/>
      <c r="H3345" s="15"/>
      <c r="EU3345" s="16"/>
    </row>
    <row r="3346" spans="2:151" ht="26.25" customHeight="1" x14ac:dyDescent="0.2">
      <c r="B3346" s="15"/>
      <c r="C3346" s="15"/>
      <c r="F3346" s="15"/>
      <c r="G3346" s="15"/>
      <c r="H3346" s="15"/>
      <c r="EU3346" s="16"/>
    </row>
    <row r="3347" spans="2:151" ht="26.25" customHeight="1" x14ac:dyDescent="0.2">
      <c r="B3347" s="15"/>
      <c r="C3347" s="15"/>
      <c r="F3347" s="15"/>
      <c r="G3347" s="15"/>
      <c r="H3347" s="15"/>
      <c r="EU3347" s="16"/>
    </row>
    <row r="3348" spans="2:151" ht="26.25" customHeight="1" x14ac:dyDescent="0.2">
      <c r="B3348" s="15"/>
      <c r="C3348" s="15"/>
      <c r="F3348" s="15"/>
      <c r="G3348" s="15"/>
      <c r="H3348" s="15"/>
      <c r="EU3348" s="16"/>
    </row>
    <row r="3349" spans="2:151" ht="26.25" customHeight="1" x14ac:dyDescent="0.2">
      <c r="B3349" s="15"/>
      <c r="C3349" s="15"/>
      <c r="F3349" s="15"/>
      <c r="G3349" s="15"/>
      <c r="H3349" s="15"/>
      <c r="EU3349" s="16"/>
    </row>
    <row r="3350" spans="2:151" ht="26.25" customHeight="1" x14ac:dyDescent="0.2">
      <c r="B3350" s="15"/>
      <c r="C3350" s="15"/>
      <c r="F3350" s="15"/>
      <c r="G3350" s="15"/>
      <c r="H3350" s="15"/>
      <c r="EU3350" s="16"/>
    </row>
    <row r="3351" spans="2:151" ht="26.25" customHeight="1" x14ac:dyDescent="0.2">
      <c r="B3351" s="15"/>
      <c r="C3351" s="15"/>
      <c r="F3351" s="15"/>
      <c r="G3351" s="15"/>
      <c r="H3351" s="15"/>
      <c r="EU3351" s="16"/>
    </row>
    <row r="3352" spans="2:151" ht="26.25" customHeight="1" x14ac:dyDescent="0.2">
      <c r="B3352" s="15"/>
      <c r="C3352" s="15"/>
      <c r="F3352" s="15"/>
      <c r="G3352" s="15"/>
      <c r="H3352" s="15"/>
      <c r="EU3352" s="16"/>
    </row>
    <row r="3353" spans="2:151" ht="26.25" customHeight="1" x14ac:dyDescent="0.2">
      <c r="B3353" s="15"/>
      <c r="C3353" s="15"/>
      <c r="F3353" s="15"/>
      <c r="G3353" s="15"/>
      <c r="H3353" s="15"/>
      <c r="EU3353" s="16"/>
    </row>
    <row r="3354" spans="2:151" ht="26.25" customHeight="1" x14ac:dyDescent="0.2">
      <c r="B3354" s="15"/>
      <c r="C3354" s="15"/>
      <c r="F3354" s="15"/>
      <c r="G3354" s="15"/>
      <c r="H3354" s="15"/>
      <c r="EU3354" s="16"/>
    </row>
    <row r="3355" spans="2:151" ht="26.25" customHeight="1" x14ac:dyDescent="0.2">
      <c r="B3355" s="15"/>
      <c r="C3355" s="15"/>
      <c r="F3355" s="15"/>
      <c r="G3355" s="15"/>
      <c r="H3355" s="15"/>
      <c r="EU3355" s="16"/>
    </row>
    <row r="3356" spans="2:151" ht="26.25" customHeight="1" x14ac:dyDescent="0.2">
      <c r="B3356" s="15"/>
      <c r="C3356" s="15"/>
      <c r="F3356" s="15"/>
      <c r="G3356" s="15"/>
      <c r="H3356" s="15"/>
      <c r="EU3356" s="16"/>
    </row>
    <row r="3357" spans="2:151" ht="26.25" customHeight="1" x14ac:dyDescent="0.2">
      <c r="B3357" s="15"/>
      <c r="C3357" s="15"/>
      <c r="F3357" s="15"/>
      <c r="G3357" s="15"/>
      <c r="H3357" s="15"/>
      <c r="EU3357" s="16"/>
    </row>
    <row r="3358" spans="2:151" ht="26.25" customHeight="1" x14ac:dyDescent="0.2">
      <c r="B3358" s="15"/>
      <c r="C3358" s="15"/>
      <c r="F3358" s="15"/>
      <c r="G3358" s="15"/>
      <c r="H3358" s="15"/>
      <c r="EU3358" s="16"/>
    </row>
    <row r="3359" spans="2:151" ht="26.25" customHeight="1" x14ac:dyDescent="0.2">
      <c r="B3359" s="15"/>
      <c r="C3359" s="15"/>
      <c r="F3359" s="15"/>
      <c r="G3359" s="15"/>
      <c r="H3359" s="15"/>
      <c r="EU3359" s="16"/>
    </row>
    <row r="3360" spans="2:151" ht="26.25" customHeight="1" x14ac:dyDescent="0.2">
      <c r="B3360" s="15"/>
      <c r="C3360" s="15"/>
      <c r="F3360" s="15"/>
      <c r="G3360" s="15"/>
      <c r="H3360" s="15"/>
      <c r="EU3360" s="16"/>
    </row>
    <row r="3361" spans="2:151" ht="26.25" customHeight="1" x14ac:dyDescent="0.2">
      <c r="B3361" s="15"/>
      <c r="C3361" s="15"/>
      <c r="F3361" s="15"/>
      <c r="G3361" s="15"/>
      <c r="H3361" s="15"/>
      <c r="EU3361" s="16"/>
    </row>
    <row r="3362" spans="2:151" ht="26.25" customHeight="1" x14ac:dyDescent="0.2">
      <c r="B3362" s="15"/>
      <c r="C3362" s="15"/>
      <c r="F3362" s="15"/>
      <c r="G3362" s="15"/>
      <c r="H3362" s="15"/>
      <c r="EU3362" s="16"/>
    </row>
    <row r="3363" spans="2:151" ht="26.25" customHeight="1" x14ac:dyDescent="0.2">
      <c r="B3363" s="15"/>
      <c r="C3363" s="15"/>
      <c r="F3363" s="15"/>
      <c r="G3363" s="15"/>
      <c r="H3363" s="15"/>
      <c r="EU3363" s="16"/>
    </row>
    <row r="3364" spans="2:151" ht="26.25" customHeight="1" x14ac:dyDescent="0.2">
      <c r="B3364" s="15"/>
      <c r="C3364" s="15"/>
      <c r="F3364" s="15"/>
      <c r="G3364" s="15"/>
      <c r="H3364" s="15"/>
      <c r="EU3364" s="16"/>
    </row>
    <row r="3365" spans="2:151" ht="26.25" customHeight="1" x14ac:dyDescent="0.2">
      <c r="B3365" s="15"/>
      <c r="C3365" s="15"/>
      <c r="F3365" s="15"/>
      <c r="G3365" s="15"/>
      <c r="H3365" s="15"/>
      <c r="EU3365" s="16"/>
    </row>
    <row r="3366" spans="2:151" ht="26.25" customHeight="1" x14ac:dyDescent="0.2">
      <c r="B3366" s="15"/>
      <c r="C3366" s="15"/>
      <c r="F3366" s="15"/>
      <c r="G3366" s="15"/>
      <c r="H3366" s="15"/>
      <c r="EU3366" s="16"/>
    </row>
    <row r="3367" spans="2:151" ht="26.25" customHeight="1" x14ac:dyDescent="0.2">
      <c r="B3367" s="15"/>
      <c r="C3367" s="15"/>
      <c r="F3367" s="15"/>
      <c r="G3367" s="15"/>
      <c r="H3367" s="15"/>
      <c r="EU3367" s="16"/>
    </row>
    <row r="3368" spans="2:151" ht="26.25" customHeight="1" x14ac:dyDescent="0.2">
      <c r="B3368" s="15"/>
      <c r="C3368" s="15"/>
      <c r="F3368" s="15"/>
      <c r="G3368" s="15"/>
      <c r="H3368" s="15"/>
      <c r="EU3368" s="16"/>
    </row>
    <row r="3369" spans="2:151" ht="26.25" customHeight="1" x14ac:dyDescent="0.2">
      <c r="B3369" s="15"/>
      <c r="C3369" s="15"/>
      <c r="F3369" s="15"/>
      <c r="G3369" s="15"/>
      <c r="H3369" s="15"/>
      <c r="EU3369" s="16"/>
    </row>
    <row r="3370" spans="2:151" ht="26.25" customHeight="1" x14ac:dyDescent="0.2">
      <c r="B3370" s="15"/>
      <c r="C3370" s="15"/>
      <c r="F3370" s="15"/>
      <c r="G3370" s="15"/>
      <c r="H3370" s="15"/>
      <c r="EU3370" s="16"/>
    </row>
    <row r="3371" spans="2:151" ht="26.25" customHeight="1" x14ac:dyDescent="0.2">
      <c r="B3371" s="15"/>
      <c r="C3371" s="15"/>
      <c r="F3371" s="15"/>
      <c r="G3371" s="15"/>
      <c r="H3371" s="15"/>
      <c r="EU3371" s="16"/>
    </row>
    <row r="3372" spans="2:151" ht="26.25" customHeight="1" x14ac:dyDescent="0.2">
      <c r="B3372" s="15"/>
      <c r="C3372" s="15"/>
      <c r="F3372" s="15"/>
      <c r="G3372" s="15"/>
      <c r="H3372" s="15"/>
      <c r="EU3372" s="16"/>
    </row>
    <row r="3373" spans="2:151" ht="26.25" customHeight="1" x14ac:dyDescent="0.2">
      <c r="B3373" s="15"/>
      <c r="C3373" s="15"/>
      <c r="F3373" s="15"/>
      <c r="G3373" s="15"/>
      <c r="H3373" s="15"/>
      <c r="EU3373" s="16"/>
    </row>
    <row r="3374" spans="2:151" ht="26.25" customHeight="1" x14ac:dyDescent="0.2">
      <c r="B3374" s="15"/>
      <c r="C3374" s="15"/>
      <c r="F3374" s="15"/>
      <c r="G3374" s="15"/>
      <c r="H3374" s="15"/>
      <c r="EU3374" s="16"/>
    </row>
    <row r="3375" spans="2:151" ht="26.25" customHeight="1" x14ac:dyDescent="0.2">
      <c r="B3375" s="15"/>
      <c r="C3375" s="15"/>
      <c r="F3375" s="15"/>
      <c r="G3375" s="15"/>
      <c r="H3375" s="15"/>
      <c r="EU3375" s="16"/>
    </row>
    <row r="3376" spans="2:151" ht="26.25" customHeight="1" x14ac:dyDescent="0.2">
      <c r="B3376" s="15"/>
      <c r="C3376" s="15"/>
      <c r="F3376" s="15"/>
      <c r="G3376" s="15"/>
      <c r="H3376" s="15"/>
      <c r="EU3376" s="16"/>
    </row>
    <row r="3377" spans="2:151" ht="26.25" customHeight="1" x14ac:dyDescent="0.2">
      <c r="B3377" s="15"/>
      <c r="C3377" s="15"/>
      <c r="F3377" s="15"/>
      <c r="G3377" s="15"/>
      <c r="H3377" s="15"/>
      <c r="EU3377" s="16"/>
    </row>
    <row r="3378" spans="2:151" ht="26.25" customHeight="1" x14ac:dyDescent="0.2">
      <c r="B3378" s="15"/>
      <c r="C3378" s="15"/>
      <c r="F3378" s="15"/>
      <c r="G3378" s="15"/>
      <c r="H3378" s="15"/>
      <c r="EU3378" s="16"/>
    </row>
    <row r="3379" spans="2:151" ht="26.25" customHeight="1" x14ac:dyDescent="0.2">
      <c r="B3379" s="15"/>
      <c r="C3379" s="15"/>
      <c r="F3379" s="15"/>
      <c r="G3379" s="15"/>
      <c r="H3379" s="15"/>
      <c r="EU3379" s="16"/>
    </row>
    <row r="3380" spans="2:151" ht="26.25" customHeight="1" x14ac:dyDescent="0.2">
      <c r="B3380" s="15"/>
      <c r="C3380" s="15"/>
      <c r="F3380" s="15"/>
      <c r="G3380" s="15"/>
      <c r="H3380" s="15"/>
      <c r="EU3380" s="16"/>
    </row>
    <row r="3381" spans="2:151" ht="26.25" customHeight="1" x14ac:dyDescent="0.2">
      <c r="B3381" s="15"/>
      <c r="C3381" s="15"/>
      <c r="F3381" s="15"/>
      <c r="G3381" s="15"/>
      <c r="H3381" s="15"/>
      <c r="EU3381" s="16"/>
    </row>
    <row r="3382" spans="2:151" ht="26.25" customHeight="1" x14ac:dyDescent="0.2">
      <c r="B3382" s="15"/>
      <c r="C3382" s="15"/>
      <c r="F3382" s="15"/>
      <c r="G3382" s="15"/>
      <c r="H3382" s="15"/>
      <c r="EU3382" s="16"/>
    </row>
    <row r="3383" spans="2:151" ht="26.25" customHeight="1" x14ac:dyDescent="0.2">
      <c r="B3383" s="15"/>
      <c r="C3383" s="15"/>
      <c r="F3383" s="15"/>
      <c r="G3383" s="15"/>
      <c r="H3383" s="15"/>
      <c r="EU3383" s="16"/>
    </row>
    <row r="3384" spans="2:151" ht="26.25" customHeight="1" x14ac:dyDescent="0.2">
      <c r="B3384" s="15"/>
      <c r="C3384" s="15"/>
      <c r="F3384" s="15"/>
      <c r="G3384" s="15"/>
      <c r="H3384" s="15"/>
      <c r="EU3384" s="16"/>
    </row>
    <row r="3385" spans="2:151" ht="26.25" customHeight="1" x14ac:dyDescent="0.2">
      <c r="B3385" s="15"/>
      <c r="C3385" s="15"/>
      <c r="F3385" s="15"/>
      <c r="G3385" s="15"/>
      <c r="H3385" s="15"/>
      <c r="EU3385" s="16"/>
    </row>
    <row r="3386" spans="2:151" ht="26.25" customHeight="1" x14ac:dyDescent="0.2">
      <c r="B3386" s="15"/>
      <c r="C3386" s="15"/>
      <c r="F3386" s="15"/>
      <c r="G3386" s="15"/>
      <c r="H3386" s="15"/>
      <c r="EU3386" s="16"/>
    </row>
    <row r="3387" spans="2:151" ht="26.25" customHeight="1" x14ac:dyDescent="0.2">
      <c r="B3387" s="15"/>
      <c r="C3387" s="15"/>
      <c r="F3387" s="15"/>
      <c r="G3387" s="15"/>
      <c r="H3387" s="15"/>
      <c r="EU3387" s="16"/>
    </row>
    <row r="3388" spans="2:151" ht="26.25" customHeight="1" x14ac:dyDescent="0.2">
      <c r="B3388" s="15"/>
      <c r="C3388" s="15"/>
      <c r="F3388" s="15"/>
      <c r="G3388" s="15"/>
      <c r="H3388" s="15"/>
      <c r="EU3388" s="16"/>
    </row>
    <row r="3389" spans="2:151" ht="26.25" customHeight="1" x14ac:dyDescent="0.2">
      <c r="B3389" s="15"/>
      <c r="C3389" s="15"/>
      <c r="F3389" s="15"/>
      <c r="G3389" s="15"/>
      <c r="H3389" s="15"/>
      <c r="EU3389" s="16"/>
    </row>
    <row r="3390" spans="2:151" ht="26.25" customHeight="1" x14ac:dyDescent="0.2">
      <c r="B3390" s="15"/>
      <c r="C3390" s="15"/>
      <c r="F3390" s="15"/>
      <c r="G3390" s="15"/>
      <c r="H3390" s="15"/>
      <c r="EU3390" s="16"/>
    </row>
    <row r="3391" spans="2:151" ht="26.25" customHeight="1" x14ac:dyDescent="0.2">
      <c r="B3391" s="15"/>
      <c r="C3391" s="15"/>
      <c r="F3391" s="15"/>
      <c r="G3391" s="15"/>
      <c r="H3391" s="15"/>
      <c r="EU3391" s="16"/>
    </row>
    <row r="3392" spans="2:151" ht="26.25" customHeight="1" x14ac:dyDescent="0.2">
      <c r="B3392" s="15"/>
      <c r="C3392" s="15"/>
      <c r="F3392" s="15"/>
      <c r="G3392" s="15"/>
      <c r="H3392" s="15"/>
      <c r="EU3392" s="16"/>
    </row>
    <row r="3393" spans="2:151" ht="26.25" customHeight="1" x14ac:dyDescent="0.2">
      <c r="B3393" s="15"/>
      <c r="C3393" s="15"/>
      <c r="F3393" s="15"/>
      <c r="G3393" s="15"/>
      <c r="H3393" s="15"/>
      <c r="EU3393" s="16"/>
    </row>
    <row r="3394" spans="2:151" ht="26.25" customHeight="1" x14ac:dyDescent="0.2">
      <c r="B3394" s="15"/>
      <c r="C3394" s="15"/>
      <c r="F3394" s="15"/>
      <c r="G3394" s="15"/>
      <c r="H3394" s="15"/>
      <c r="EU3394" s="16"/>
    </row>
    <row r="3395" spans="2:151" ht="26.25" customHeight="1" x14ac:dyDescent="0.2">
      <c r="B3395" s="15"/>
      <c r="C3395" s="15"/>
      <c r="F3395" s="15"/>
      <c r="G3395" s="15"/>
      <c r="H3395" s="15"/>
      <c r="EU3395" s="16"/>
    </row>
    <row r="3396" spans="2:151" ht="26.25" customHeight="1" x14ac:dyDescent="0.2">
      <c r="B3396" s="15"/>
      <c r="C3396" s="15"/>
      <c r="F3396" s="15"/>
      <c r="G3396" s="15"/>
      <c r="H3396" s="15"/>
      <c r="EU3396" s="16"/>
    </row>
    <row r="3397" spans="2:151" ht="26.25" customHeight="1" x14ac:dyDescent="0.2">
      <c r="B3397" s="15"/>
      <c r="C3397" s="15"/>
      <c r="F3397" s="15"/>
      <c r="G3397" s="15"/>
      <c r="H3397" s="15"/>
      <c r="EU3397" s="16"/>
    </row>
    <row r="3398" spans="2:151" ht="26.25" customHeight="1" x14ac:dyDescent="0.2">
      <c r="B3398" s="15"/>
      <c r="C3398" s="15"/>
      <c r="F3398" s="15"/>
      <c r="G3398" s="15"/>
      <c r="H3398" s="15"/>
      <c r="EU3398" s="16"/>
    </row>
    <row r="3399" spans="2:151" ht="26.25" customHeight="1" x14ac:dyDescent="0.2">
      <c r="B3399" s="15"/>
      <c r="C3399" s="15"/>
      <c r="F3399" s="15"/>
      <c r="G3399" s="15"/>
      <c r="H3399" s="15"/>
      <c r="EU3399" s="16"/>
    </row>
    <row r="3400" spans="2:151" ht="26.25" customHeight="1" x14ac:dyDescent="0.2">
      <c r="B3400" s="15"/>
      <c r="C3400" s="15"/>
      <c r="F3400" s="15"/>
      <c r="G3400" s="15"/>
      <c r="H3400" s="15"/>
      <c r="EU3400" s="16"/>
    </row>
    <row r="3401" spans="2:151" ht="26.25" customHeight="1" x14ac:dyDescent="0.2">
      <c r="B3401" s="15"/>
      <c r="C3401" s="15"/>
      <c r="F3401" s="15"/>
      <c r="G3401" s="15"/>
      <c r="H3401" s="15"/>
      <c r="EU3401" s="16"/>
    </row>
    <row r="3402" spans="2:151" ht="26.25" customHeight="1" x14ac:dyDescent="0.2">
      <c r="B3402" s="15"/>
      <c r="C3402" s="15"/>
      <c r="F3402" s="15"/>
      <c r="G3402" s="15"/>
      <c r="H3402" s="15"/>
      <c r="EU3402" s="16"/>
    </row>
    <row r="3403" spans="2:151" ht="26.25" customHeight="1" x14ac:dyDescent="0.2">
      <c r="B3403" s="15"/>
      <c r="C3403" s="15"/>
      <c r="F3403" s="15"/>
      <c r="G3403" s="15"/>
      <c r="H3403" s="15"/>
      <c r="EU3403" s="16"/>
    </row>
    <row r="3404" spans="2:151" ht="26.25" customHeight="1" x14ac:dyDescent="0.2">
      <c r="B3404" s="15"/>
      <c r="C3404" s="15"/>
      <c r="F3404" s="15"/>
      <c r="G3404" s="15"/>
      <c r="H3404" s="15"/>
      <c r="EU3404" s="16"/>
    </row>
    <row r="3405" spans="2:151" ht="26.25" customHeight="1" x14ac:dyDescent="0.2">
      <c r="B3405" s="15"/>
      <c r="C3405" s="15"/>
      <c r="F3405" s="15"/>
      <c r="G3405" s="15"/>
      <c r="H3405" s="15"/>
      <c r="EU3405" s="16"/>
    </row>
    <row r="3406" spans="2:151" ht="26.25" customHeight="1" x14ac:dyDescent="0.2">
      <c r="B3406" s="15"/>
      <c r="C3406" s="15"/>
      <c r="F3406" s="15"/>
      <c r="G3406" s="15"/>
      <c r="H3406" s="15"/>
      <c r="EU3406" s="16"/>
    </row>
    <row r="3407" spans="2:151" ht="26.25" customHeight="1" x14ac:dyDescent="0.2">
      <c r="B3407" s="15"/>
      <c r="C3407" s="15"/>
      <c r="F3407" s="15"/>
      <c r="G3407" s="15"/>
      <c r="H3407" s="15"/>
      <c r="EU3407" s="16"/>
    </row>
    <row r="3408" spans="2:151" ht="26.25" customHeight="1" x14ac:dyDescent="0.2">
      <c r="B3408" s="15"/>
      <c r="C3408" s="15"/>
      <c r="F3408" s="15"/>
      <c r="G3408" s="15"/>
      <c r="H3408" s="15"/>
      <c r="EU3408" s="16"/>
    </row>
    <row r="3409" spans="2:151" ht="26.25" customHeight="1" x14ac:dyDescent="0.2">
      <c r="B3409" s="15"/>
      <c r="C3409" s="15"/>
      <c r="F3409" s="15"/>
      <c r="G3409" s="15"/>
      <c r="H3409" s="15"/>
      <c r="EU3409" s="16"/>
    </row>
    <row r="3410" spans="2:151" ht="26.25" customHeight="1" x14ac:dyDescent="0.2">
      <c r="B3410" s="15"/>
      <c r="C3410" s="15"/>
      <c r="F3410" s="15"/>
      <c r="G3410" s="15"/>
      <c r="H3410" s="15"/>
      <c r="EU3410" s="16"/>
    </row>
    <row r="3411" spans="2:151" ht="26.25" customHeight="1" x14ac:dyDescent="0.2">
      <c r="B3411" s="15"/>
      <c r="C3411" s="15"/>
      <c r="F3411" s="15"/>
      <c r="G3411" s="15"/>
      <c r="H3411" s="15"/>
      <c r="EU3411" s="16"/>
    </row>
    <row r="3412" spans="2:151" ht="26.25" customHeight="1" x14ac:dyDescent="0.2">
      <c r="B3412" s="15"/>
      <c r="C3412" s="15"/>
      <c r="F3412" s="15"/>
      <c r="G3412" s="15"/>
      <c r="H3412" s="15"/>
      <c r="EU3412" s="16"/>
    </row>
    <row r="3413" spans="2:151" ht="26.25" customHeight="1" x14ac:dyDescent="0.2">
      <c r="B3413" s="15"/>
      <c r="C3413" s="15"/>
      <c r="F3413" s="15"/>
      <c r="G3413" s="15"/>
      <c r="H3413" s="15"/>
      <c r="EU3413" s="16"/>
    </row>
    <row r="3414" spans="2:151" ht="26.25" customHeight="1" x14ac:dyDescent="0.2">
      <c r="B3414" s="15"/>
      <c r="C3414" s="15"/>
      <c r="F3414" s="15"/>
      <c r="G3414" s="15"/>
      <c r="H3414" s="15"/>
      <c r="EU3414" s="16"/>
    </row>
    <row r="3415" spans="2:151" ht="26.25" customHeight="1" x14ac:dyDescent="0.2">
      <c r="B3415" s="15"/>
      <c r="C3415" s="15"/>
      <c r="F3415" s="15"/>
      <c r="G3415" s="15"/>
      <c r="H3415" s="15"/>
      <c r="EU3415" s="16"/>
    </row>
    <row r="3416" spans="2:151" ht="26.25" customHeight="1" x14ac:dyDescent="0.2">
      <c r="B3416" s="15"/>
      <c r="C3416" s="15"/>
      <c r="F3416" s="15"/>
      <c r="G3416" s="15"/>
      <c r="H3416" s="15"/>
      <c r="EU3416" s="16"/>
    </row>
    <row r="3417" spans="2:151" ht="26.25" customHeight="1" x14ac:dyDescent="0.2">
      <c r="B3417" s="15"/>
      <c r="C3417" s="15"/>
      <c r="F3417" s="15"/>
      <c r="G3417" s="15"/>
      <c r="H3417" s="15"/>
      <c r="EU3417" s="16"/>
    </row>
    <row r="3418" spans="2:151" ht="26.25" customHeight="1" x14ac:dyDescent="0.2">
      <c r="B3418" s="15"/>
      <c r="C3418" s="15"/>
      <c r="F3418" s="15"/>
      <c r="G3418" s="15"/>
      <c r="H3418" s="15"/>
      <c r="EU3418" s="16"/>
    </row>
    <row r="3419" spans="2:151" ht="26.25" customHeight="1" x14ac:dyDescent="0.2">
      <c r="B3419" s="15"/>
      <c r="C3419" s="15"/>
      <c r="F3419" s="15"/>
      <c r="G3419" s="15"/>
      <c r="H3419" s="15"/>
      <c r="EU3419" s="16"/>
    </row>
    <row r="3420" spans="2:151" ht="26.25" customHeight="1" x14ac:dyDescent="0.2">
      <c r="B3420" s="15"/>
      <c r="C3420" s="15"/>
      <c r="F3420" s="15"/>
      <c r="G3420" s="15"/>
      <c r="H3420" s="15"/>
      <c r="EU3420" s="16"/>
    </row>
    <row r="3421" spans="2:151" ht="26.25" customHeight="1" x14ac:dyDescent="0.2">
      <c r="B3421" s="15"/>
      <c r="C3421" s="15"/>
      <c r="F3421" s="15"/>
      <c r="G3421" s="15"/>
      <c r="H3421" s="15"/>
      <c r="EU3421" s="16"/>
    </row>
    <row r="3422" spans="2:151" ht="26.25" customHeight="1" x14ac:dyDescent="0.2">
      <c r="B3422" s="15"/>
      <c r="C3422" s="15"/>
      <c r="F3422" s="15"/>
      <c r="G3422" s="15"/>
      <c r="H3422" s="15"/>
      <c r="EU3422" s="16"/>
    </row>
    <row r="3423" spans="2:151" ht="26.25" customHeight="1" x14ac:dyDescent="0.2">
      <c r="B3423" s="15"/>
      <c r="C3423" s="15"/>
      <c r="F3423" s="15"/>
      <c r="G3423" s="15"/>
      <c r="H3423" s="15"/>
      <c r="EU3423" s="16"/>
    </row>
    <row r="3424" spans="2:151" ht="26.25" customHeight="1" x14ac:dyDescent="0.2">
      <c r="B3424" s="15"/>
      <c r="C3424" s="15"/>
      <c r="F3424" s="15"/>
      <c r="G3424" s="15"/>
      <c r="H3424" s="15"/>
      <c r="EU3424" s="16"/>
    </row>
    <row r="3425" spans="2:151" ht="26.25" customHeight="1" x14ac:dyDescent="0.2">
      <c r="B3425" s="15"/>
      <c r="C3425" s="15"/>
      <c r="F3425" s="15"/>
      <c r="G3425" s="15"/>
      <c r="H3425" s="15"/>
      <c r="EU3425" s="16"/>
    </row>
    <row r="3426" spans="2:151" ht="26.25" customHeight="1" x14ac:dyDescent="0.2">
      <c r="B3426" s="15"/>
      <c r="C3426" s="15"/>
      <c r="F3426" s="15"/>
      <c r="G3426" s="15"/>
      <c r="H3426" s="15"/>
      <c r="EU3426" s="16"/>
    </row>
    <row r="3427" spans="2:151" ht="26.25" customHeight="1" x14ac:dyDescent="0.2">
      <c r="B3427" s="15"/>
      <c r="C3427" s="15"/>
      <c r="F3427" s="15"/>
      <c r="G3427" s="15"/>
      <c r="H3427" s="15"/>
      <c r="EU3427" s="16"/>
    </row>
    <row r="3428" spans="2:151" ht="26.25" customHeight="1" x14ac:dyDescent="0.2">
      <c r="B3428" s="15"/>
      <c r="C3428" s="15"/>
      <c r="F3428" s="15"/>
      <c r="G3428" s="15"/>
      <c r="H3428" s="15"/>
      <c r="EU3428" s="16"/>
    </row>
    <row r="3429" spans="2:151" ht="26.25" customHeight="1" x14ac:dyDescent="0.2">
      <c r="B3429" s="15"/>
      <c r="C3429" s="15"/>
      <c r="F3429" s="15"/>
      <c r="G3429" s="15"/>
      <c r="H3429" s="15"/>
      <c r="EU3429" s="16"/>
    </row>
    <row r="3430" spans="2:151" ht="26.25" customHeight="1" x14ac:dyDescent="0.2">
      <c r="B3430" s="15"/>
      <c r="C3430" s="15"/>
      <c r="F3430" s="15"/>
      <c r="G3430" s="15"/>
      <c r="H3430" s="15"/>
      <c r="EU3430" s="16"/>
    </row>
    <row r="3431" spans="2:151" ht="26.25" customHeight="1" x14ac:dyDescent="0.2">
      <c r="B3431" s="15"/>
      <c r="C3431" s="15"/>
      <c r="F3431" s="15"/>
      <c r="G3431" s="15"/>
      <c r="H3431" s="15"/>
      <c r="EU3431" s="16"/>
    </row>
    <row r="3432" spans="2:151" ht="26.25" customHeight="1" x14ac:dyDescent="0.2">
      <c r="B3432" s="15"/>
      <c r="C3432" s="15"/>
      <c r="F3432" s="15"/>
      <c r="G3432" s="15"/>
      <c r="H3432" s="15"/>
      <c r="EU3432" s="16"/>
    </row>
    <row r="3433" spans="2:151" ht="26.25" customHeight="1" x14ac:dyDescent="0.2">
      <c r="B3433" s="15"/>
      <c r="C3433" s="15"/>
      <c r="F3433" s="15"/>
      <c r="G3433" s="15"/>
      <c r="H3433" s="15"/>
      <c r="EU3433" s="16"/>
    </row>
    <row r="3434" spans="2:151" ht="26.25" customHeight="1" x14ac:dyDescent="0.2">
      <c r="B3434" s="15"/>
      <c r="C3434" s="15"/>
      <c r="F3434" s="15"/>
      <c r="G3434" s="15"/>
      <c r="H3434" s="15"/>
      <c r="EU3434" s="16"/>
    </row>
    <row r="3435" spans="2:151" ht="26.25" customHeight="1" x14ac:dyDescent="0.2">
      <c r="B3435" s="15"/>
      <c r="C3435" s="15"/>
      <c r="F3435" s="15"/>
      <c r="G3435" s="15"/>
      <c r="H3435" s="15"/>
      <c r="EU3435" s="16"/>
    </row>
    <row r="3436" spans="2:151" ht="26.25" customHeight="1" x14ac:dyDescent="0.2">
      <c r="B3436" s="15"/>
      <c r="C3436" s="15"/>
      <c r="F3436" s="15"/>
      <c r="G3436" s="15"/>
      <c r="H3436" s="15"/>
      <c r="EU3436" s="16"/>
    </row>
    <row r="3437" spans="2:151" ht="26.25" customHeight="1" x14ac:dyDescent="0.2">
      <c r="B3437" s="15"/>
      <c r="C3437" s="15"/>
      <c r="F3437" s="15"/>
      <c r="G3437" s="15"/>
      <c r="H3437" s="15"/>
      <c r="EU3437" s="16"/>
    </row>
    <row r="3438" spans="2:151" ht="26.25" customHeight="1" x14ac:dyDescent="0.2">
      <c r="B3438" s="15"/>
      <c r="C3438" s="15"/>
      <c r="F3438" s="15"/>
      <c r="G3438" s="15"/>
      <c r="H3438" s="15"/>
      <c r="EU3438" s="16"/>
    </row>
    <row r="3439" spans="2:151" ht="26.25" customHeight="1" x14ac:dyDescent="0.2">
      <c r="B3439" s="15"/>
      <c r="C3439" s="15"/>
      <c r="F3439" s="15"/>
      <c r="G3439" s="15"/>
      <c r="H3439" s="15"/>
      <c r="EU3439" s="16"/>
    </row>
    <row r="3440" spans="2:151" ht="26.25" customHeight="1" x14ac:dyDescent="0.2">
      <c r="B3440" s="15"/>
      <c r="C3440" s="15"/>
      <c r="F3440" s="15"/>
      <c r="G3440" s="15"/>
      <c r="H3440" s="15"/>
      <c r="EU3440" s="16"/>
    </row>
    <row r="3441" spans="2:151" ht="26.25" customHeight="1" x14ac:dyDescent="0.2">
      <c r="B3441" s="15"/>
      <c r="C3441" s="15"/>
      <c r="F3441" s="15"/>
      <c r="G3441" s="15"/>
      <c r="H3441" s="15"/>
      <c r="EU3441" s="16"/>
    </row>
    <row r="3442" spans="2:151" ht="26.25" customHeight="1" x14ac:dyDescent="0.2">
      <c r="B3442" s="15"/>
      <c r="C3442" s="15"/>
      <c r="F3442" s="15"/>
      <c r="G3442" s="15"/>
      <c r="H3442" s="15"/>
      <c r="EU3442" s="16"/>
    </row>
    <row r="3443" spans="2:151" ht="26.25" customHeight="1" x14ac:dyDescent="0.2">
      <c r="B3443" s="15"/>
      <c r="C3443" s="15"/>
      <c r="F3443" s="15"/>
      <c r="G3443" s="15"/>
      <c r="H3443" s="15"/>
      <c r="EU3443" s="16"/>
    </row>
    <row r="3444" spans="2:151" ht="26.25" customHeight="1" x14ac:dyDescent="0.2">
      <c r="B3444" s="15"/>
      <c r="C3444" s="15"/>
      <c r="F3444" s="15"/>
      <c r="G3444" s="15"/>
      <c r="H3444" s="15"/>
      <c r="EU3444" s="16"/>
    </row>
    <row r="3445" spans="2:151" ht="26.25" customHeight="1" x14ac:dyDescent="0.2">
      <c r="B3445" s="15"/>
      <c r="C3445" s="15"/>
      <c r="F3445" s="15"/>
      <c r="G3445" s="15"/>
      <c r="H3445" s="15"/>
      <c r="EU3445" s="16"/>
    </row>
    <row r="3446" spans="2:151" ht="26.25" customHeight="1" x14ac:dyDescent="0.2">
      <c r="B3446" s="15"/>
      <c r="C3446" s="15"/>
      <c r="F3446" s="15"/>
      <c r="G3446" s="15"/>
      <c r="H3446" s="15"/>
      <c r="EU3446" s="16"/>
    </row>
    <row r="3447" spans="2:151" ht="26.25" customHeight="1" x14ac:dyDescent="0.2">
      <c r="B3447" s="15"/>
      <c r="C3447" s="15"/>
      <c r="F3447" s="15"/>
      <c r="G3447" s="15"/>
      <c r="H3447" s="15"/>
      <c r="EU3447" s="16"/>
    </row>
    <row r="3448" spans="2:151" ht="26.25" customHeight="1" x14ac:dyDescent="0.2">
      <c r="B3448" s="15"/>
      <c r="C3448" s="15"/>
      <c r="F3448" s="15"/>
      <c r="G3448" s="15"/>
      <c r="H3448" s="15"/>
      <c r="EU3448" s="16"/>
    </row>
    <row r="3449" spans="2:151" ht="26.25" customHeight="1" x14ac:dyDescent="0.2">
      <c r="B3449" s="15"/>
      <c r="C3449" s="15"/>
      <c r="F3449" s="15"/>
      <c r="G3449" s="15"/>
      <c r="H3449" s="15"/>
      <c r="EU3449" s="16"/>
    </row>
    <row r="3450" spans="2:151" ht="26.25" customHeight="1" x14ac:dyDescent="0.2">
      <c r="B3450" s="15"/>
      <c r="C3450" s="15"/>
      <c r="F3450" s="15"/>
      <c r="G3450" s="15"/>
      <c r="H3450" s="15"/>
      <c r="EU3450" s="16"/>
    </row>
    <row r="3451" spans="2:151" ht="26.25" customHeight="1" x14ac:dyDescent="0.2">
      <c r="B3451" s="15"/>
      <c r="C3451" s="15"/>
      <c r="F3451" s="15"/>
      <c r="G3451" s="15"/>
      <c r="H3451" s="15"/>
      <c r="EU3451" s="16"/>
    </row>
    <row r="3452" spans="2:151" ht="26.25" customHeight="1" x14ac:dyDescent="0.2">
      <c r="B3452" s="15"/>
      <c r="C3452" s="15"/>
      <c r="F3452" s="15"/>
      <c r="G3452" s="15"/>
      <c r="H3452" s="15"/>
      <c r="EU3452" s="16"/>
    </row>
    <row r="3453" spans="2:151" ht="26.25" customHeight="1" x14ac:dyDescent="0.2">
      <c r="B3453" s="15"/>
      <c r="C3453" s="15"/>
      <c r="F3453" s="15"/>
      <c r="G3453" s="15"/>
      <c r="H3453" s="15"/>
      <c r="EU3453" s="16"/>
    </row>
    <row r="3454" spans="2:151" ht="26.25" customHeight="1" x14ac:dyDescent="0.2">
      <c r="B3454" s="15"/>
      <c r="C3454" s="15"/>
      <c r="F3454" s="15"/>
      <c r="G3454" s="15"/>
      <c r="H3454" s="15"/>
      <c r="EU3454" s="16"/>
    </row>
    <row r="3455" spans="2:151" ht="26.25" customHeight="1" x14ac:dyDescent="0.2">
      <c r="B3455" s="15"/>
      <c r="C3455" s="15"/>
      <c r="F3455" s="15"/>
      <c r="G3455" s="15"/>
      <c r="H3455" s="15"/>
      <c r="EU3455" s="16"/>
    </row>
    <row r="3456" spans="2:151" ht="26.25" customHeight="1" x14ac:dyDescent="0.2">
      <c r="B3456" s="15"/>
      <c r="C3456" s="15"/>
      <c r="F3456" s="15"/>
      <c r="G3456" s="15"/>
      <c r="H3456" s="15"/>
      <c r="EU3456" s="16"/>
    </row>
    <row r="3457" spans="2:151" ht="26.25" customHeight="1" x14ac:dyDescent="0.2">
      <c r="B3457" s="15"/>
      <c r="C3457" s="15"/>
      <c r="F3457" s="15"/>
      <c r="G3457" s="15"/>
      <c r="H3457" s="15"/>
      <c r="EU3457" s="16"/>
    </row>
    <row r="3458" spans="2:151" ht="26.25" customHeight="1" x14ac:dyDescent="0.2">
      <c r="B3458" s="15"/>
      <c r="C3458" s="15"/>
      <c r="F3458" s="15"/>
      <c r="G3458" s="15"/>
      <c r="H3458" s="15"/>
      <c r="EU3458" s="16"/>
    </row>
    <row r="3459" spans="2:151" ht="26.25" customHeight="1" x14ac:dyDescent="0.2">
      <c r="B3459" s="15"/>
      <c r="C3459" s="15"/>
      <c r="F3459" s="15"/>
      <c r="G3459" s="15"/>
      <c r="H3459" s="15"/>
      <c r="EU3459" s="16"/>
    </row>
    <row r="3460" spans="2:151" ht="26.25" customHeight="1" x14ac:dyDescent="0.2">
      <c r="B3460" s="15"/>
      <c r="C3460" s="15"/>
      <c r="F3460" s="15"/>
      <c r="G3460" s="15"/>
      <c r="H3460" s="15"/>
      <c r="EU3460" s="16"/>
    </row>
    <row r="3461" spans="2:151" ht="26.25" customHeight="1" x14ac:dyDescent="0.2">
      <c r="B3461" s="15"/>
      <c r="C3461" s="15"/>
      <c r="F3461" s="15"/>
      <c r="G3461" s="15"/>
      <c r="H3461" s="15"/>
      <c r="EU3461" s="16"/>
    </row>
    <row r="3462" spans="2:151" ht="26.25" customHeight="1" x14ac:dyDescent="0.2">
      <c r="B3462" s="15"/>
      <c r="C3462" s="15"/>
      <c r="F3462" s="15"/>
      <c r="G3462" s="15"/>
      <c r="H3462" s="15"/>
      <c r="EU3462" s="16"/>
    </row>
    <row r="3463" spans="2:151" ht="26.25" customHeight="1" x14ac:dyDescent="0.2">
      <c r="B3463" s="15"/>
      <c r="C3463" s="15"/>
      <c r="F3463" s="15"/>
      <c r="G3463" s="15"/>
      <c r="H3463" s="15"/>
      <c r="EU3463" s="16"/>
    </row>
    <row r="3464" spans="2:151" ht="26.25" customHeight="1" x14ac:dyDescent="0.2">
      <c r="B3464" s="15"/>
      <c r="C3464" s="15"/>
      <c r="F3464" s="15"/>
      <c r="G3464" s="15"/>
      <c r="H3464" s="15"/>
      <c r="EU3464" s="16"/>
    </row>
    <row r="3465" spans="2:151" ht="26.25" customHeight="1" x14ac:dyDescent="0.2">
      <c r="B3465" s="15"/>
      <c r="C3465" s="15"/>
      <c r="F3465" s="15"/>
      <c r="G3465" s="15"/>
      <c r="H3465" s="15"/>
      <c r="EU3465" s="16"/>
    </row>
    <row r="3466" spans="2:151" ht="26.25" customHeight="1" x14ac:dyDescent="0.2">
      <c r="B3466" s="15"/>
      <c r="C3466" s="15"/>
      <c r="F3466" s="15"/>
      <c r="G3466" s="15"/>
      <c r="H3466" s="15"/>
      <c r="EU3466" s="16"/>
    </row>
    <row r="3467" spans="2:151" ht="26.25" customHeight="1" x14ac:dyDescent="0.2">
      <c r="B3467" s="15"/>
      <c r="C3467" s="15"/>
      <c r="F3467" s="15"/>
      <c r="G3467" s="15"/>
      <c r="H3467" s="15"/>
      <c r="EU3467" s="16"/>
    </row>
    <row r="3468" spans="2:151" ht="26.25" customHeight="1" x14ac:dyDescent="0.2">
      <c r="B3468" s="15"/>
      <c r="C3468" s="15"/>
      <c r="F3468" s="15"/>
      <c r="G3468" s="15"/>
      <c r="H3468" s="15"/>
      <c r="EU3468" s="16"/>
    </row>
    <row r="3469" spans="2:151" ht="26.25" customHeight="1" x14ac:dyDescent="0.2">
      <c r="B3469" s="15"/>
      <c r="C3469" s="15"/>
      <c r="F3469" s="15"/>
      <c r="G3469" s="15"/>
      <c r="H3469" s="15"/>
      <c r="EU3469" s="16"/>
    </row>
    <row r="3470" spans="2:151" ht="26.25" customHeight="1" x14ac:dyDescent="0.2">
      <c r="B3470" s="15"/>
      <c r="C3470" s="15"/>
      <c r="F3470" s="15"/>
      <c r="G3470" s="15"/>
      <c r="H3470" s="15"/>
      <c r="EU3470" s="16"/>
    </row>
    <row r="3471" spans="2:151" ht="26.25" customHeight="1" x14ac:dyDescent="0.2">
      <c r="B3471" s="15"/>
      <c r="C3471" s="15"/>
      <c r="F3471" s="15"/>
      <c r="G3471" s="15"/>
      <c r="H3471" s="15"/>
      <c r="EU3471" s="16"/>
    </row>
    <row r="3472" spans="2:151" ht="26.25" customHeight="1" x14ac:dyDescent="0.2">
      <c r="B3472" s="15"/>
      <c r="C3472" s="15"/>
      <c r="F3472" s="15"/>
      <c r="G3472" s="15"/>
      <c r="H3472" s="15"/>
      <c r="EU3472" s="16"/>
    </row>
    <row r="3473" spans="2:151" ht="26.25" customHeight="1" x14ac:dyDescent="0.2">
      <c r="B3473" s="15"/>
      <c r="C3473" s="15"/>
      <c r="F3473" s="15"/>
      <c r="G3473" s="15"/>
      <c r="H3473" s="15"/>
      <c r="EU3473" s="16"/>
    </row>
    <row r="3474" spans="2:151" ht="26.25" customHeight="1" x14ac:dyDescent="0.2">
      <c r="B3474" s="15"/>
      <c r="C3474" s="15"/>
      <c r="F3474" s="15"/>
      <c r="G3474" s="15"/>
      <c r="H3474" s="15"/>
      <c r="EU3474" s="16"/>
    </row>
    <row r="3475" spans="2:151" ht="26.25" customHeight="1" x14ac:dyDescent="0.2">
      <c r="B3475" s="15"/>
      <c r="C3475" s="15"/>
      <c r="F3475" s="15"/>
      <c r="G3475" s="15"/>
      <c r="H3475" s="15"/>
      <c r="EU3475" s="16"/>
    </row>
    <row r="3476" spans="2:151" ht="26.25" customHeight="1" x14ac:dyDescent="0.2">
      <c r="B3476" s="15"/>
      <c r="C3476" s="15"/>
      <c r="F3476" s="15"/>
      <c r="G3476" s="15"/>
      <c r="H3476" s="15"/>
      <c r="EU3476" s="16"/>
    </row>
    <row r="3477" spans="2:151" ht="26.25" customHeight="1" x14ac:dyDescent="0.2">
      <c r="B3477" s="15"/>
      <c r="C3477" s="15"/>
      <c r="F3477" s="15"/>
      <c r="G3477" s="15"/>
      <c r="H3477" s="15"/>
      <c r="EU3477" s="16"/>
    </row>
    <row r="3478" spans="2:151" ht="26.25" customHeight="1" x14ac:dyDescent="0.2">
      <c r="B3478" s="15"/>
      <c r="C3478" s="15"/>
      <c r="F3478" s="15"/>
      <c r="G3478" s="15"/>
      <c r="H3478" s="15"/>
      <c r="EU3478" s="16"/>
    </row>
    <row r="3479" spans="2:151" ht="26.25" customHeight="1" x14ac:dyDescent="0.2">
      <c r="B3479" s="15"/>
      <c r="C3479" s="15"/>
      <c r="F3479" s="15"/>
      <c r="G3479" s="15"/>
      <c r="H3479" s="15"/>
      <c r="EU3479" s="16"/>
    </row>
    <row r="3480" spans="2:151" ht="26.25" customHeight="1" x14ac:dyDescent="0.2">
      <c r="B3480" s="15"/>
      <c r="C3480" s="15"/>
      <c r="F3480" s="15"/>
      <c r="G3480" s="15"/>
      <c r="H3480" s="15"/>
      <c r="EU3480" s="16"/>
    </row>
    <row r="3481" spans="2:151" ht="26.25" customHeight="1" x14ac:dyDescent="0.2">
      <c r="B3481" s="15"/>
      <c r="C3481" s="15"/>
      <c r="F3481" s="15"/>
      <c r="G3481" s="15"/>
      <c r="H3481" s="15"/>
      <c r="EU3481" s="16"/>
    </row>
    <row r="3482" spans="2:151" ht="26.25" customHeight="1" x14ac:dyDescent="0.2">
      <c r="B3482" s="15"/>
      <c r="C3482" s="15"/>
      <c r="F3482" s="15"/>
      <c r="G3482" s="15"/>
      <c r="H3482" s="15"/>
      <c r="EU3482" s="16"/>
    </row>
    <row r="3483" spans="2:151" ht="26.25" customHeight="1" x14ac:dyDescent="0.2">
      <c r="B3483" s="15"/>
      <c r="C3483" s="15"/>
      <c r="F3483" s="15"/>
      <c r="G3483" s="15"/>
      <c r="H3483" s="15"/>
      <c r="EU3483" s="16"/>
    </row>
    <row r="3484" spans="2:151" ht="26.25" customHeight="1" x14ac:dyDescent="0.2">
      <c r="B3484" s="15"/>
      <c r="C3484" s="15"/>
      <c r="F3484" s="15"/>
      <c r="G3484" s="15"/>
      <c r="H3484" s="15"/>
      <c r="EU3484" s="16"/>
    </row>
    <row r="3485" spans="2:151" ht="26.25" customHeight="1" x14ac:dyDescent="0.2">
      <c r="B3485" s="15"/>
      <c r="C3485" s="15"/>
      <c r="F3485" s="15"/>
      <c r="G3485" s="15"/>
      <c r="H3485" s="15"/>
      <c r="EU3485" s="16"/>
    </row>
    <row r="3486" spans="2:151" ht="26.25" customHeight="1" x14ac:dyDescent="0.2">
      <c r="B3486" s="15"/>
      <c r="C3486" s="15"/>
      <c r="F3486" s="15"/>
      <c r="G3486" s="15"/>
      <c r="H3486" s="15"/>
      <c r="EU3486" s="16"/>
    </row>
    <row r="3487" spans="2:151" ht="26.25" customHeight="1" x14ac:dyDescent="0.2">
      <c r="B3487" s="15"/>
      <c r="C3487" s="15"/>
      <c r="F3487" s="15"/>
      <c r="G3487" s="15"/>
      <c r="H3487" s="15"/>
      <c r="EU3487" s="16"/>
    </row>
    <row r="3488" spans="2:151" ht="26.25" customHeight="1" x14ac:dyDescent="0.2">
      <c r="B3488" s="15"/>
      <c r="C3488" s="15"/>
      <c r="F3488" s="15"/>
      <c r="G3488" s="15"/>
      <c r="H3488" s="15"/>
      <c r="EU3488" s="16"/>
    </row>
    <row r="3489" spans="2:151" ht="26.25" customHeight="1" x14ac:dyDescent="0.2">
      <c r="B3489" s="15"/>
      <c r="C3489" s="15"/>
      <c r="F3489" s="15"/>
      <c r="G3489" s="15"/>
      <c r="H3489" s="15"/>
      <c r="EU3489" s="16"/>
    </row>
    <row r="3490" spans="2:151" ht="26.25" customHeight="1" x14ac:dyDescent="0.2">
      <c r="B3490" s="15"/>
      <c r="C3490" s="15"/>
      <c r="F3490" s="15"/>
      <c r="G3490" s="15"/>
      <c r="H3490" s="15"/>
      <c r="EU3490" s="16"/>
    </row>
    <row r="3491" spans="2:151" ht="26.25" customHeight="1" x14ac:dyDescent="0.2">
      <c r="B3491" s="15"/>
      <c r="C3491" s="15"/>
      <c r="F3491" s="15"/>
      <c r="G3491" s="15"/>
      <c r="H3491" s="15"/>
      <c r="EU3491" s="16"/>
    </row>
    <row r="3492" spans="2:151" ht="26.25" customHeight="1" x14ac:dyDescent="0.2">
      <c r="B3492" s="15"/>
      <c r="C3492" s="15"/>
      <c r="F3492" s="15"/>
      <c r="G3492" s="15"/>
      <c r="H3492" s="15"/>
      <c r="EU3492" s="16"/>
    </row>
    <row r="3493" spans="2:151" ht="26.25" customHeight="1" x14ac:dyDescent="0.2">
      <c r="B3493" s="15"/>
      <c r="C3493" s="15"/>
      <c r="F3493" s="15"/>
      <c r="G3493" s="15"/>
      <c r="H3493" s="15"/>
      <c r="EU3493" s="16"/>
    </row>
    <row r="3494" spans="2:151" ht="26.25" customHeight="1" x14ac:dyDescent="0.2">
      <c r="B3494" s="15"/>
      <c r="C3494" s="15"/>
      <c r="F3494" s="15"/>
      <c r="G3494" s="15"/>
      <c r="H3494" s="15"/>
      <c r="EU3494" s="16"/>
    </row>
    <row r="3495" spans="2:151" ht="26.25" customHeight="1" x14ac:dyDescent="0.2">
      <c r="B3495" s="15"/>
      <c r="C3495" s="15"/>
      <c r="F3495" s="15"/>
      <c r="G3495" s="15"/>
      <c r="H3495" s="15"/>
      <c r="EU3495" s="16"/>
    </row>
    <row r="3496" spans="2:151" ht="26.25" customHeight="1" x14ac:dyDescent="0.2">
      <c r="B3496" s="15"/>
      <c r="C3496" s="15"/>
      <c r="F3496" s="15"/>
      <c r="G3496" s="15"/>
      <c r="H3496" s="15"/>
      <c r="EU3496" s="16"/>
    </row>
    <row r="3497" spans="2:151" ht="26.25" customHeight="1" x14ac:dyDescent="0.2">
      <c r="B3497" s="15"/>
      <c r="C3497" s="15"/>
      <c r="F3497" s="15"/>
      <c r="G3497" s="15"/>
      <c r="H3497" s="15"/>
      <c r="EU3497" s="16"/>
    </row>
    <row r="3498" spans="2:151" ht="26.25" customHeight="1" x14ac:dyDescent="0.2">
      <c r="B3498" s="15"/>
      <c r="C3498" s="15"/>
      <c r="F3498" s="15"/>
      <c r="G3498" s="15"/>
      <c r="H3498" s="15"/>
      <c r="EU3498" s="16"/>
    </row>
    <row r="3499" spans="2:151" ht="26.25" customHeight="1" x14ac:dyDescent="0.2">
      <c r="B3499" s="15"/>
      <c r="C3499" s="15"/>
      <c r="F3499" s="15"/>
      <c r="G3499" s="15"/>
      <c r="H3499" s="15"/>
      <c r="EU3499" s="16"/>
    </row>
    <row r="3500" spans="2:151" ht="26.25" customHeight="1" x14ac:dyDescent="0.2">
      <c r="B3500" s="15"/>
      <c r="C3500" s="15"/>
      <c r="F3500" s="15"/>
      <c r="G3500" s="15"/>
      <c r="H3500" s="15"/>
      <c r="EU3500" s="16"/>
    </row>
    <row r="3501" spans="2:151" ht="26.25" customHeight="1" x14ac:dyDescent="0.2">
      <c r="B3501" s="15"/>
      <c r="C3501" s="15"/>
      <c r="F3501" s="15"/>
      <c r="G3501" s="15"/>
      <c r="H3501" s="15"/>
      <c r="EU3501" s="16"/>
    </row>
    <row r="3502" spans="2:151" ht="26.25" customHeight="1" x14ac:dyDescent="0.2">
      <c r="B3502" s="15"/>
      <c r="C3502" s="15"/>
      <c r="F3502" s="15"/>
      <c r="G3502" s="15"/>
      <c r="H3502" s="15"/>
      <c r="EU3502" s="16"/>
    </row>
    <row r="3503" spans="2:151" ht="26.25" customHeight="1" x14ac:dyDescent="0.2">
      <c r="B3503" s="15"/>
      <c r="C3503" s="15"/>
      <c r="F3503" s="15"/>
      <c r="G3503" s="15"/>
      <c r="H3503" s="15"/>
      <c r="EU3503" s="16"/>
    </row>
    <row r="3504" spans="2:151" ht="26.25" customHeight="1" x14ac:dyDescent="0.2">
      <c r="B3504" s="15"/>
      <c r="C3504" s="15"/>
      <c r="F3504" s="15"/>
      <c r="G3504" s="15"/>
      <c r="H3504" s="15"/>
      <c r="EU3504" s="16"/>
    </row>
    <row r="3505" spans="2:151" ht="26.25" customHeight="1" x14ac:dyDescent="0.2">
      <c r="B3505" s="15"/>
      <c r="C3505" s="15"/>
      <c r="F3505" s="15"/>
      <c r="G3505" s="15"/>
      <c r="H3505" s="15"/>
      <c r="EU3505" s="16"/>
    </row>
    <row r="3506" spans="2:151" ht="26.25" customHeight="1" x14ac:dyDescent="0.2">
      <c r="B3506" s="15"/>
      <c r="C3506" s="15"/>
      <c r="F3506" s="15"/>
      <c r="G3506" s="15"/>
      <c r="H3506" s="15"/>
      <c r="EU3506" s="16"/>
    </row>
    <row r="3507" spans="2:151" ht="26.25" customHeight="1" x14ac:dyDescent="0.2">
      <c r="B3507" s="15"/>
      <c r="C3507" s="15"/>
      <c r="F3507" s="15"/>
      <c r="G3507" s="15"/>
      <c r="H3507" s="15"/>
      <c r="EU3507" s="16"/>
    </row>
    <row r="3508" spans="2:151" ht="26.25" customHeight="1" x14ac:dyDescent="0.2">
      <c r="B3508" s="15"/>
      <c r="C3508" s="15"/>
      <c r="F3508" s="15"/>
      <c r="G3508" s="15"/>
      <c r="H3508" s="15"/>
      <c r="EU3508" s="16"/>
    </row>
    <row r="3509" spans="2:151" ht="26.25" customHeight="1" x14ac:dyDescent="0.2">
      <c r="B3509" s="15"/>
      <c r="C3509" s="15"/>
      <c r="F3509" s="15"/>
      <c r="G3509" s="15"/>
      <c r="H3509" s="15"/>
      <c r="EU3509" s="16"/>
    </row>
    <row r="3510" spans="2:151" ht="26.25" customHeight="1" x14ac:dyDescent="0.2">
      <c r="B3510" s="15"/>
      <c r="C3510" s="15"/>
      <c r="F3510" s="15"/>
      <c r="G3510" s="15"/>
      <c r="H3510" s="15"/>
      <c r="EU3510" s="16"/>
    </row>
    <row r="3511" spans="2:151" ht="26.25" customHeight="1" x14ac:dyDescent="0.2">
      <c r="B3511" s="15"/>
      <c r="C3511" s="15"/>
      <c r="F3511" s="15"/>
      <c r="G3511" s="15"/>
      <c r="H3511" s="15"/>
      <c r="EU3511" s="16"/>
    </row>
    <row r="3512" spans="2:151" ht="26.25" customHeight="1" x14ac:dyDescent="0.2">
      <c r="B3512" s="15"/>
      <c r="C3512" s="15"/>
      <c r="F3512" s="15"/>
      <c r="G3512" s="15"/>
      <c r="H3512" s="15"/>
      <c r="EU3512" s="16"/>
    </row>
    <row r="3513" spans="2:151" ht="26.25" customHeight="1" x14ac:dyDescent="0.2">
      <c r="B3513" s="15"/>
      <c r="C3513" s="15"/>
      <c r="F3513" s="15"/>
      <c r="G3513" s="15"/>
      <c r="H3513" s="15"/>
      <c r="EU3513" s="16"/>
    </row>
    <row r="3514" spans="2:151" ht="26.25" customHeight="1" x14ac:dyDescent="0.2">
      <c r="B3514" s="15"/>
      <c r="C3514" s="15"/>
      <c r="F3514" s="15"/>
      <c r="G3514" s="15"/>
      <c r="H3514" s="15"/>
      <c r="EU3514" s="16"/>
    </row>
    <row r="3515" spans="2:151" ht="26.25" customHeight="1" x14ac:dyDescent="0.2">
      <c r="B3515" s="15"/>
      <c r="C3515" s="15"/>
      <c r="F3515" s="15"/>
      <c r="G3515" s="15"/>
      <c r="H3515" s="15"/>
      <c r="EU3515" s="16"/>
    </row>
    <row r="3516" spans="2:151" ht="26.25" customHeight="1" x14ac:dyDescent="0.2">
      <c r="B3516" s="15"/>
      <c r="C3516" s="15"/>
      <c r="F3516" s="15"/>
      <c r="G3516" s="15"/>
      <c r="H3516" s="15"/>
      <c r="EU3516" s="16"/>
    </row>
    <row r="3517" spans="2:151" ht="26.25" customHeight="1" x14ac:dyDescent="0.2">
      <c r="B3517" s="15"/>
      <c r="C3517" s="15"/>
      <c r="F3517" s="15"/>
      <c r="G3517" s="15"/>
      <c r="H3517" s="15"/>
      <c r="EU3517" s="16"/>
    </row>
    <row r="3518" spans="2:151" ht="26.25" customHeight="1" x14ac:dyDescent="0.2">
      <c r="B3518" s="15"/>
      <c r="C3518" s="15"/>
      <c r="F3518" s="15"/>
      <c r="G3518" s="15"/>
      <c r="H3518" s="15"/>
      <c r="EU3518" s="16"/>
    </row>
    <row r="3519" spans="2:151" ht="26.25" customHeight="1" x14ac:dyDescent="0.2">
      <c r="B3519" s="15"/>
      <c r="C3519" s="15"/>
      <c r="F3519" s="15"/>
      <c r="G3519" s="15"/>
      <c r="H3519" s="15"/>
      <c r="EU3519" s="16"/>
    </row>
    <row r="3520" spans="2:151" ht="26.25" customHeight="1" x14ac:dyDescent="0.2">
      <c r="B3520" s="15"/>
      <c r="C3520" s="15"/>
      <c r="F3520" s="15"/>
      <c r="G3520" s="15"/>
      <c r="H3520" s="15"/>
      <c r="EU3520" s="16"/>
    </row>
    <row r="3521" spans="2:151" ht="26.25" customHeight="1" x14ac:dyDescent="0.2">
      <c r="B3521" s="15"/>
      <c r="C3521" s="15"/>
      <c r="F3521" s="15"/>
      <c r="G3521" s="15"/>
      <c r="H3521" s="15"/>
      <c r="EU3521" s="16"/>
    </row>
    <row r="3522" spans="2:151" ht="26.25" customHeight="1" x14ac:dyDescent="0.2">
      <c r="B3522" s="15"/>
      <c r="C3522" s="15"/>
      <c r="F3522" s="15"/>
      <c r="G3522" s="15"/>
      <c r="H3522" s="15"/>
      <c r="EU3522" s="16"/>
    </row>
    <row r="3523" spans="2:151" ht="26.25" customHeight="1" x14ac:dyDescent="0.2">
      <c r="B3523" s="15"/>
      <c r="C3523" s="15"/>
      <c r="F3523" s="15"/>
      <c r="G3523" s="15"/>
      <c r="H3523" s="15"/>
      <c r="EU3523" s="16"/>
    </row>
    <row r="3524" spans="2:151" ht="26.25" customHeight="1" x14ac:dyDescent="0.2">
      <c r="B3524" s="15"/>
      <c r="C3524" s="15"/>
      <c r="F3524" s="15"/>
      <c r="G3524" s="15"/>
      <c r="H3524" s="15"/>
      <c r="EU3524" s="16"/>
    </row>
    <row r="3525" spans="2:151" ht="26.25" customHeight="1" x14ac:dyDescent="0.2">
      <c r="B3525" s="15"/>
      <c r="C3525" s="15"/>
      <c r="F3525" s="15"/>
      <c r="G3525" s="15"/>
      <c r="H3525" s="15"/>
      <c r="EU3525" s="16"/>
    </row>
    <row r="3526" spans="2:151" ht="26.25" customHeight="1" x14ac:dyDescent="0.2">
      <c r="B3526" s="15"/>
      <c r="C3526" s="15"/>
      <c r="F3526" s="15"/>
      <c r="G3526" s="15"/>
      <c r="H3526" s="15"/>
      <c r="EU3526" s="16"/>
    </row>
    <row r="3527" spans="2:151" ht="26.25" customHeight="1" x14ac:dyDescent="0.2">
      <c r="B3527" s="15"/>
      <c r="C3527" s="15"/>
      <c r="F3527" s="15"/>
      <c r="G3527" s="15"/>
      <c r="H3527" s="15"/>
      <c r="EU3527" s="16"/>
    </row>
    <row r="3528" spans="2:151" ht="26.25" customHeight="1" x14ac:dyDescent="0.2">
      <c r="B3528" s="15"/>
      <c r="C3528" s="15"/>
      <c r="F3528" s="15"/>
      <c r="G3528" s="15"/>
      <c r="H3528" s="15"/>
      <c r="EU3528" s="16"/>
    </row>
    <row r="3529" spans="2:151" ht="26.25" customHeight="1" x14ac:dyDescent="0.2">
      <c r="B3529" s="15"/>
      <c r="C3529" s="15"/>
      <c r="F3529" s="15"/>
      <c r="G3529" s="15"/>
      <c r="H3529" s="15"/>
      <c r="EU3529" s="16"/>
    </row>
    <row r="3530" spans="2:151" ht="26.25" customHeight="1" x14ac:dyDescent="0.2">
      <c r="B3530" s="15"/>
      <c r="C3530" s="15"/>
      <c r="F3530" s="15"/>
      <c r="G3530" s="15"/>
      <c r="H3530" s="15"/>
      <c r="EU3530" s="16"/>
    </row>
    <row r="3531" spans="2:151" ht="26.25" customHeight="1" x14ac:dyDescent="0.2">
      <c r="B3531" s="15"/>
      <c r="C3531" s="15"/>
      <c r="F3531" s="15"/>
      <c r="G3531" s="15"/>
      <c r="H3531" s="15"/>
      <c r="EU3531" s="16"/>
    </row>
    <row r="3532" spans="2:151" ht="26.25" customHeight="1" x14ac:dyDescent="0.2">
      <c r="B3532" s="15"/>
      <c r="C3532" s="15"/>
      <c r="F3532" s="15"/>
      <c r="G3532" s="15"/>
      <c r="H3532" s="15"/>
      <c r="EU3532" s="16"/>
    </row>
    <row r="3533" spans="2:151" ht="26.25" customHeight="1" x14ac:dyDescent="0.2">
      <c r="B3533" s="15"/>
      <c r="C3533" s="15"/>
      <c r="F3533" s="15"/>
      <c r="G3533" s="15"/>
      <c r="H3533" s="15"/>
      <c r="EU3533" s="16"/>
    </row>
    <row r="3534" spans="2:151" ht="26.25" customHeight="1" x14ac:dyDescent="0.2">
      <c r="B3534" s="15"/>
      <c r="C3534" s="15"/>
      <c r="F3534" s="15"/>
      <c r="G3534" s="15"/>
      <c r="H3534" s="15"/>
      <c r="EU3534" s="16"/>
    </row>
    <row r="3535" spans="2:151" ht="26.25" customHeight="1" x14ac:dyDescent="0.2">
      <c r="B3535" s="15"/>
      <c r="C3535" s="15"/>
      <c r="F3535" s="15"/>
      <c r="G3535" s="15"/>
      <c r="H3535" s="15"/>
      <c r="EU3535" s="16"/>
    </row>
    <row r="3536" spans="2:151" ht="26.25" customHeight="1" x14ac:dyDescent="0.2">
      <c r="B3536" s="15"/>
      <c r="C3536" s="15"/>
      <c r="F3536" s="15"/>
      <c r="G3536" s="15"/>
      <c r="H3536" s="15"/>
      <c r="EU3536" s="16"/>
    </row>
    <row r="3537" spans="2:151" ht="26.25" customHeight="1" x14ac:dyDescent="0.2">
      <c r="B3537" s="15"/>
      <c r="C3537" s="15"/>
      <c r="F3537" s="15"/>
      <c r="G3537" s="15"/>
      <c r="H3537" s="15"/>
      <c r="EU3537" s="16"/>
    </row>
    <row r="3538" spans="2:151" ht="26.25" customHeight="1" x14ac:dyDescent="0.2">
      <c r="B3538" s="15"/>
      <c r="C3538" s="15"/>
      <c r="F3538" s="15"/>
      <c r="G3538" s="15"/>
      <c r="H3538" s="15"/>
      <c r="EU3538" s="16"/>
    </row>
    <row r="3539" spans="2:151" ht="26.25" customHeight="1" x14ac:dyDescent="0.2">
      <c r="B3539" s="15"/>
      <c r="C3539" s="15"/>
      <c r="F3539" s="15"/>
      <c r="G3539" s="15"/>
      <c r="H3539" s="15"/>
      <c r="EU3539" s="16"/>
    </row>
    <row r="3540" spans="2:151" ht="26.25" customHeight="1" x14ac:dyDescent="0.2">
      <c r="B3540" s="15"/>
      <c r="C3540" s="15"/>
      <c r="F3540" s="15"/>
      <c r="G3540" s="15"/>
      <c r="H3540" s="15"/>
      <c r="EU3540" s="16"/>
    </row>
    <row r="3541" spans="2:151" ht="26.25" customHeight="1" x14ac:dyDescent="0.2">
      <c r="B3541" s="15"/>
      <c r="C3541" s="15"/>
      <c r="F3541" s="15"/>
      <c r="G3541" s="15"/>
      <c r="H3541" s="15"/>
      <c r="EU3541" s="16"/>
    </row>
    <row r="3542" spans="2:151" ht="26.25" customHeight="1" x14ac:dyDescent="0.2">
      <c r="B3542" s="15"/>
      <c r="C3542" s="15"/>
      <c r="F3542" s="15"/>
      <c r="G3542" s="15"/>
      <c r="H3542" s="15"/>
      <c r="EU3542" s="16"/>
    </row>
    <row r="3543" spans="2:151" ht="26.25" customHeight="1" x14ac:dyDescent="0.2">
      <c r="B3543" s="15"/>
      <c r="C3543" s="15"/>
      <c r="F3543" s="15"/>
      <c r="G3543" s="15"/>
      <c r="H3543" s="15"/>
      <c r="EU3543" s="16"/>
    </row>
    <row r="3544" spans="2:151" ht="26.25" customHeight="1" x14ac:dyDescent="0.2">
      <c r="B3544" s="15"/>
      <c r="C3544" s="15"/>
      <c r="F3544" s="15"/>
      <c r="G3544" s="15"/>
      <c r="H3544" s="15"/>
      <c r="EU3544" s="16"/>
    </row>
    <row r="3545" spans="2:151" ht="26.25" customHeight="1" x14ac:dyDescent="0.2">
      <c r="B3545" s="15"/>
      <c r="C3545" s="15"/>
      <c r="F3545" s="15"/>
      <c r="G3545" s="15"/>
      <c r="H3545" s="15"/>
      <c r="EU3545" s="16"/>
    </row>
    <row r="3546" spans="2:151" ht="26.25" customHeight="1" x14ac:dyDescent="0.2">
      <c r="B3546" s="15"/>
      <c r="C3546" s="15"/>
      <c r="F3546" s="15"/>
      <c r="G3546" s="15"/>
      <c r="H3546" s="15"/>
      <c r="EU3546" s="16"/>
    </row>
    <row r="3547" spans="2:151" ht="26.25" customHeight="1" x14ac:dyDescent="0.2">
      <c r="B3547" s="15"/>
      <c r="C3547" s="15"/>
      <c r="F3547" s="15"/>
      <c r="G3547" s="15"/>
      <c r="H3547" s="15"/>
      <c r="EU3547" s="16"/>
    </row>
    <row r="3548" spans="2:151" ht="26.25" customHeight="1" x14ac:dyDescent="0.2">
      <c r="B3548" s="15"/>
      <c r="C3548" s="15"/>
      <c r="F3548" s="15"/>
      <c r="G3548" s="15"/>
      <c r="H3548" s="15"/>
      <c r="EU3548" s="16"/>
    </row>
    <row r="3549" spans="2:151" ht="26.25" customHeight="1" x14ac:dyDescent="0.2">
      <c r="B3549" s="15"/>
      <c r="C3549" s="15"/>
      <c r="F3549" s="15"/>
      <c r="G3549" s="15"/>
      <c r="H3549" s="15"/>
      <c r="EU3549" s="16"/>
    </row>
    <row r="3550" spans="2:151" ht="26.25" customHeight="1" x14ac:dyDescent="0.2">
      <c r="B3550" s="15"/>
      <c r="C3550" s="15"/>
      <c r="F3550" s="15"/>
      <c r="G3550" s="15"/>
      <c r="H3550" s="15"/>
      <c r="EU3550" s="16"/>
    </row>
    <row r="3551" spans="2:151" ht="26.25" customHeight="1" x14ac:dyDescent="0.2">
      <c r="B3551" s="15"/>
      <c r="C3551" s="15"/>
      <c r="F3551" s="15"/>
      <c r="G3551" s="15"/>
      <c r="H3551" s="15"/>
      <c r="EU3551" s="16"/>
    </row>
    <row r="3552" spans="2:151" ht="26.25" customHeight="1" x14ac:dyDescent="0.2">
      <c r="B3552" s="15"/>
      <c r="C3552" s="15"/>
      <c r="F3552" s="15"/>
      <c r="G3552" s="15"/>
      <c r="H3552" s="15"/>
      <c r="EU3552" s="16"/>
    </row>
    <row r="3553" spans="2:151" ht="26.25" customHeight="1" x14ac:dyDescent="0.2">
      <c r="B3553" s="15"/>
      <c r="C3553" s="15"/>
      <c r="F3553" s="15"/>
      <c r="G3553" s="15"/>
      <c r="H3553" s="15"/>
      <c r="EU3553" s="16"/>
    </row>
    <row r="3554" spans="2:151" ht="26.25" customHeight="1" x14ac:dyDescent="0.2">
      <c r="B3554" s="15"/>
      <c r="C3554" s="15"/>
      <c r="F3554" s="15"/>
      <c r="G3554" s="15"/>
      <c r="H3554" s="15"/>
      <c r="EU3554" s="16"/>
    </row>
    <row r="3555" spans="2:151" ht="26.25" customHeight="1" x14ac:dyDescent="0.2">
      <c r="B3555" s="15"/>
      <c r="C3555" s="15"/>
      <c r="F3555" s="15"/>
      <c r="G3555" s="15"/>
      <c r="H3555" s="15"/>
      <c r="EU3555" s="16"/>
    </row>
    <row r="3556" spans="2:151" ht="26.25" customHeight="1" x14ac:dyDescent="0.2">
      <c r="B3556" s="15"/>
      <c r="C3556" s="15"/>
      <c r="F3556" s="15"/>
      <c r="G3556" s="15"/>
      <c r="H3556" s="15"/>
      <c r="EU3556" s="16"/>
    </row>
    <row r="3557" spans="2:151" ht="26.25" customHeight="1" x14ac:dyDescent="0.2">
      <c r="B3557" s="15"/>
      <c r="C3557" s="15"/>
      <c r="F3557" s="15"/>
      <c r="G3557" s="15"/>
      <c r="H3557" s="15"/>
      <c r="EU3557" s="16"/>
    </row>
    <row r="3558" spans="2:151" ht="26.25" customHeight="1" x14ac:dyDescent="0.2">
      <c r="B3558" s="15"/>
      <c r="C3558" s="15"/>
      <c r="F3558" s="15"/>
      <c r="G3558" s="15"/>
      <c r="H3558" s="15"/>
      <c r="EU3558" s="16"/>
    </row>
    <row r="3559" spans="2:151" ht="26.25" customHeight="1" x14ac:dyDescent="0.2">
      <c r="B3559" s="15"/>
      <c r="C3559" s="15"/>
      <c r="F3559" s="15"/>
      <c r="G3559" s="15"/>
      <c r="H3559" s="15"/>
      <c r="EU3559" s="16"/>
    </row>
    <row r="3560" spans="2:151" ht="26.25" customHeight="1" x14ac:dyDescent="0.2">
      <c r="B3560" s="15"/>
      <c r="C3560" s="15"/>
      <c r="F3560" s="15"/>
      <c r="G3560" s="15"/>
      <c r="H3560" s="15"/>
      <c r="EU3560" s="16"/>
    </row>
    <row r="3561" spans="2:151" ht="26.25" customHeight="1" x14ac:dyDescent="0.2">
      <c r="B3561" s="15"/>
      <c r="C3561" s="15"/>
      <c r="F3561" s="15"/>
      <c r="G3561" s="15"/>
      <c r="H3561" s="15"/>
      <c r="EU3561" s="16"/>
    </row>
    <row r="3562" spans="2:151" ht="26.25" customHeight="1" x14ac:dyDescent="0.2">
      <c r="B3562" s="15"/>
      <c r="C3562" s="15"/>
      <c r="F3562" s="15"/>
      <c r="G3562" s="15"/>
      <c r="H3562" s="15"/>
      <c r="EU3562" s="16"/>
    </row>
    <row r="3563" spans="2:151" ht="26.25" customHeight="1" x14ac:dyDescent="0.2">
      <c r="B3563" s="15"/>
      <c r="C3563" s="15"/>
      <c r="F3563" s="15"/>
      <c r="G3563" s="15"/>
      <c r="H3563" s="15"/>
      <c r="EU3563" s="16"/>
    </row>
    <row r="3564" spans="2:151" ht="26.25" customHeight="1" x14ac:dyDescent="0.2">
      <c r="B3564" s="15"/>
      <c r="C3564" s="15"/>
      <c r="F3564" s="15"/>
      <c r="G3564" s="15"/>
      <c r="H3564" s="15"/>
      <c r="EU3564" s="16"/>
    </row>
    <row r="3565" spans="2:151" ht="26.25" customHeight="1" x14ac:dyDescent="0.2">
      <c r="B3565" s="15"/>
      <c r="C3565" s="15"/>
      <c r="F3565" s="15"/>
      <c r="G3565" s="15"/>
      <c r="H3565" s="15"/>
      <c r="EU3565" s="16"/>
    </row>
    <row r="3566" spans="2:151" ht="26.25" customHeight="1" x14ac:dyDescent="0.2">
      <c r="B3566" s="15"/>
      <c r="C3566" s="15"/>
      <c r="F3566" s="15"/>
      <c r="G3566" s="15"/>
      <c r="H3566" s="15"/>
      <c r="EU3566" s="16"/>
    </row>
    <row r="3567" spans="2:151" ht="26.25" customHeight="1" x14ac:dyDescent="0.2">
      <c r="B3567" s="15"/>
      <c r="C3567" s="15"/>
      <c r="F3567" s="15"/>
      <c r="G3567" s="15"/>
      <c r="H3567" s="15"/>
      <c r="EU3567" s="16"/>
    </row>
    <row r="3568" spans="2:151" ht="26.25" customHeight="1" x14ac:dyDescent="0.2">
      <c r="B3568" s="15"/>
      <c r="C3568" s="15"/>
      <c r="F3568" s="15"/>
      <c r="G3568" s="15"/>
      <c r="H3568" s="15"/>
      <c r="EU3568" s="16"/>
    </row>
    <row r="3569" spans="2:151" ht="26.25" customHeight="1" x14ac:dyDescent="0.2">
      <c r="B3569" s="15"/>
      <c r="C3569" s="15"/>
      <c r="F3569" s="15"/>
      <c r="G3569" s="15"/>
      <c r="H3569" s="15"/>
      <c r="EU3569" s="16"/>
    </row>
    <row r="3570" spans="2:151" ht="26.25" customHeight="1" x14ac:dyDescent="0.2">
      <c r="B3570" s="15"/>
      <c r="C3570" s="15"/>
      <c r="F3570" s="15"/>
      <c r="G3570" s="15"/>
      <c r="H3570" s="15"/>
      <c r="EU3570" s="16"/>
    </row>
    <row r="3571" spans="2:151" ht="26.25" customHeight="1" x14ac:dyDescent="0.2">
      <c r="B3571" s="15"/>
      <c r="C3571" s="15"/>
      <c r="F3571" s="15"/>
      <c r="G3571" s="15"/>
      <c r="H3571" s="15"/>
      <c r="EU3571" s="16"/>
    </row>
    <row r="3572" spans="2:151" ht="26.25" customHeight="1" x14ac:dyDescent="0.2">
      <c r="B3572" s="15"/>
      <c r="C3572" s="15"/>
      <c r="F3572" s="15"/>
      <c r="G3572" s="15"/>
      <c r="H3572" s="15"/>
      <c r="EU3572" s="16"/>
    </row>
    <row r="3573" spans="2:151" ht="26.25" customHeight="1" x14ac:dyDescent="0.2">
      <c r="B3573" s="15"/>
      <c r="C3573" s="15"/>
      <c r="F3573" s="15"/>
      <c r="G3573" s="15"/>
      <c r="H3573" s="15"/>
      <c r="EU3573" s="16"/>
    </row>
    <row r="3574" spans="2:151" ht="26.25" customHeight="1" x14ac:dyDescent="0.2">
      <c r="B3574" s="15"/>
      <c r="C3574" s="15"/>
      <c r="F3574" s="15"/>
      <c r="G3574" s="15"/>
      <c r="H3574" s="15"/>
      <c r="EU3574" s="16"/>
    </row>
    <row r="3575" spans="2:151" ht="26.25" customHeight="1" x14ac:dyDescent="0.2">
      <c r="B3575" s="15"/>
      <c r="C3575" s="15"/>
      <c r="F3575" s="15"/>
      <c r="G3575" s="15"/>
      <c r="H3575" s="15"/>
      <c r="EU3575" s="16"/>
    </row>
    <row r="3576" spans="2:151" ht="26.25" customHeight="1" x14ac:dyDescent="0.2">
      <c r="B3576" s="15"/>
      <c r="C3576" s="15"/>
      <c r="F3576" s="15"/>
      <c r="G3576" s="15"/>
      <c r="H3576" s="15"/>
      <c r="EU3576" s="16"/>
    </row>
    <row r="3577" spans="2:151" ht="26.25" customHeight="1" x14ac:dyDescent="0.2">
      <c r="B3577" s="15"/>
      <c r="C3577" s="15"/>
      <c r="F3577" s="15"/>
      <c r="G3577" s="15"/>
      <c r="H3577" s="15"/>
      <c r="EU3577" s="16"/>
    </row>
    <row r="3578" spans="2:151" ht="26.25" customHeight="1" x14ac:dyDescent="0.2">
      <c r="B3578" s="15"/>
      <c r="C3578" s="15"/>
      <c r="F3578" s="15"/>
      <c r="G3578" s="15"/>
      <c r="H3578" s="15"/>
      <c r="EU3578" s="16"/>
    </row>
    <row r="3579" spans="2:151" ht="26.25" customHeight="1" x14ac:dyDescent="0.2">
      <c r="B3579" s="15"/>
      <c r="C3579" s="15"/>
      <c r="F3579" s="15"/>
      <c r="G3579" s="15"/>
      <c r="H3579" s="15"/>
      <c r="EU3579" s="16"/>
    </row>
    <row r="3580" spans="2:151" ht="26.25" customHeight="1" x14ac:dyDescent="0.2">
      <c r="B3580" s="15"/>
      <c r="C3580" s="15"/>
      <c r="F3580" s="15"/>
      <c r="G3580" s="15"/>
      <c r="H3580" s="15"/>
      <c r="EU3580" s="16"/>
    </row>
    <row r="3581" spans="2:151" ht="26.25" customHeight="1" x14ac:dyDescent="0.2">
      <c r="B3581" s="15"/>
      <c r="C3581" s="15"/>
      <c r="F3581" s="15"/>
      <c r="G3581" s="15"/>
      <c r="H3581" s="15"/>
      <c r="EU3581" s="16"/>
    </row>
    <row r="3582" spans="2:151" ht="26.25" customHeight="1" x14ac:dyDescent="0.2">
      <c r="B3582" s="15"/>
      <c r="C3582" s="15"/>
      <c r="F3582" s="15"/>
      <c r="G3582" s="15"/>
      <c r="H3582" s="15"/>
      <c r="EU3582" s="16"/>
    </row>
    <row r="3583" spans="2:151" ht="26.25" customHeight="1" x14ac:dyDescent="0.2">
      <c r="B3583" s="15"/>
      <c r="C3583" s="15"/>
      <c r="F3583" s="15"/>
      <c r="G3583" s="15"/>
      <c r="H3583" s="15"/>
      <c r="EU3583" s="16"/>
    </row>
    <row r="3584" spans="2:151" ht="26.25" customHeight="1" x14ac:dyDescent="0.2">
      <c r="B3584" s="15"/>
      <c r="C3584" s="15"/>
      <c r="F3584" s="15"/>
      <c r="G3584" s="15"/>
      <c r="H3584" s="15"/>
      <c r="EU3584" s="16"/>
    </row>
    <row r="3585" spans="2:151" ht="26.25" customHeight="1" x14ac:dyDescent="0.2">
      <c r="B3585" s="15"/>
      <c r="C3585" s="15"/>
      <c r="F3585" s="15"/>
      <c r="G3585" s="15"/>
      <c r="H3585" s="15"/>
      <c r="EU3585" s="16"/>
    </row>
    <row r="3586" spans="2:151" ht="26.25" customHeight="1" x14ac:dyDescent="0.2">
      <c r="B3586" s="15"/>
      <c r="C3586" s="15"/>
      <c r="F3586" s="15"/>
      <c r="G3586" s="15"/>
      <c r="H3586" s="15"/>
      <c r="EU3586" s="16"/>
    </row>
    <row r="3587" spans="2:151" ht="26.25" customHeight="1" x14ac:dyDescent="0.2">
      <c r="B3587" s="15"/>
      <c r="C3587" s="15"/>
      <c r="F3587" s="15"/>
      <c r="G3587" s="15"/>
      <c r="H3587" s="15"/>
      <c r="EU3587" s="16"/>
    </row>
    <row r="3588" spans="2:151" ht="26.25" customHeight="1" x14ac:dyDescent="0.2">
      <c r="B3588" s="15"/>
      <c r="C3588" s="15"/>
      <c r="F3588" s="15"/>
      <c r="G3588" s="15"/>
      <c r="H3588" s="15"/>
      <c r="EU3588" s="16"/>
    </row>
    <row r="3589" spans="2:151" ht="26.25" customHeight="1" x14ac:dyDescent="0.2">
      <c r="B3589" s="15"/>
      <c r="C3589" s="15"/>
      <c r="F3589" s="15"/>
      <c r="G3589" s="15"/>
      <c r="H3589" s="15"/>
      <c r="EU3589" s="16"/>
    </row>
    <row r="3590" spans="2:151" ht="26.25" customHeight="1" x14ac:dyDescent="0.2">
      <c r="B3590" s="15"/>
      <c r="C3590" s="15"/>
      <c r="F3590" s="15"/>
      <c r="G3590" s="15"/>
      <c r="H3590" s="15"/>
      <c r="EU3590" s="16"/>
    </row>
    <row r="3591" spans="2:151" ht="26.25" customHeight="1" x14ac:dyDescent="0.2">
      <c r="B3591" s="15"/>
      <c r="C3591" s="15"/>
      <c r="F3591" s="15"/>
      <c r="G3591" s="15"/>
      <c r="H3591" s="15"/>
      <c r="EU3591" s="16"/>
    </row>
    <row r="3592" spans="2:151" ht="26.25" customHeight="1" x14ac:dyDescent="0.2">
      <c r="B3592" s="15"/>
      <c r="C3592" s="15"/>
      <c r="F3592" s="15"/>
      <c r="G3592" s="15"/>
      <c r="H3592" s="15"/>
      <c r="EU3592" s="16"/>
    </row>
    <row r="3593" spans="2:151" ht="26.25" customHeight="1" x14ac:dyDescent="0.2">
      <c r="B3593" s="15"/>
      <c r="C3593" s="15"/>
      <c r="F3593" s="15"/>
      <c r="G3593" s="15"/>
      <c r="H3593" s="15"/>
      <c r="EU3593" s="16"/>
    </row>
    <row r="3594" spans="2:151" ht="26.25" customHeight="1" x14ac:dyDescent="0.2">
      <c r="B3594" s="15"/>
      <c r="C3594" s="15"/>
      <c r="F3594" s="15"/>
      <c r="G3594" s="15"/>
      <c r="H3594" s="15"/>
      <c r="EU3594" s="16"/>
    </row>
    <row r="3595" spans="2:151" ht="26.25" customHeight="1" x14ac:dyDescent="0.2">
      <c r="B3595" s="15"/>
      <c r="C3595" s="15"/>
      <c r="F3595" s="15"/>
      <c r="G3595" s="15"/>
      <c r="H3595" s="15"/>
      <c r="EU3595" s="16"/>
    </row>
    <row r="3596" spans="2:151" ht="26.25" customHeight="1" x14ac:dyDescent="0.2">
      <c r="B3596" s="15"/>
      <c r="C3596" s="15"/>
      <c r="F3596" s="15"/>
      <c r="G3596" s="15"/>
      <c r="H3596" s="15"/>
      <c r="EU3596" s="16"/>
    </row>
    <row r="3597" spans="2:151" ht="26.25" customHeight="1" x14ac:dyDescent="0.2">
      <c r="B3597" s="15"/>
      <c r="C3597" s="15"/>
      <c r="F3597" s="15"/>
      <c r="G3597" s="15"/>
      <c r="H3597" s="15"/>
      <c r="EU3597" s="16"/>
    </row>
    <row r="3598" spans="2:151" ht="26.25" customHeight="1" x14ac:dyDescent="0.2">
      <c r="B3598" s="15"/>
      <c r="C3598" s="15"/>
      <c r="F3598" s="15"/>
      <c r="G3598" s="15"/>
      <c r="H3598" s="15"/>
      <c r="EU3598" s="16"/>
    </row>
    <row r="3599" spans="2:151" ht="26.25" customHeight="1" x14ac:dyDescent="0.2">
      <c r="B3599" s="15"/>
      <c r="C3599" s="15"/>
      <c r="F3599" s="15"/>
      <c r="G3599" s="15"/>
      <c r="H3599" s="15"/>
      <c r="EU3599" s="16"/>
    </row>
    <row r="3600" spans="2:151" ht="26.25" customHeight="1" x14ac:dyDescent="0.2">
      <c r="B3600" s="15"/>
      <c r="C3600" s="15"/>
      <c r="F3600" s="15"/>
      <c r="G3600" s="15"/>
      <c r="H3600" s="15"/>
      <c r="EU3600" s="16"/>
    </row>
    <row r="3601" spans="2:151" ht="26.25" customHeight="1" x14ac:dyDescent="0.2">
      <c r="B3601" s="15"/>
      <c r="C3601" s="15"/>
      <c r="F3601" s="15"/>
      <c r="G3601" s="15"/>
      <c r="H3601" s="15"/>
      <c r="EU3601" s="16"/>
    </row>
    <row r="3602" spans="2:151" ht="26.25" customHeight="1" x14ac:dyDescent="0.2">
      <c r="B3602" s="15"/>
      <c r="C3602" s="15"/>
      <c r="F3602" s="15"/>
      <c r="G3602" s="15"/>
      <c r="H3602" s="15"/>
      <c r="EU3602" s="16"/>
    </row>
    <row r="3603" spans="2:151" ht="26.25" customHeight="1" x14ac:dyDescent="0.2">
      <c r="B3603" s="15"/>
      <c r="C3603" s="15"/>
      <c r="F3603" s="15"/>
      <c r="G3603" s="15"/>
      <c r="H3603" s="15"/>
      <c r="EU3603" s="16"/>
    </row>
    <row r="3604" spans="2:151" ht="26.25" customHeight="1" x14ac:dyDescent="0.2">
      <c r="B3604" s="15"/>
      <c r="C3604" s="15"/>
      <c r="F3604" s="15"/>
      <c r="G3604" s="15"/>
      <c r="H3604" s="15"/>
      <c r="EU3604" s="16"/>
    </row>
    <row r="3605" spans="2:151" ht="26.25" customHeight="1" x14ac:dyDescent="0.2">
      <c r="B3605" s="15"/>
      <c r="C3605" s="15"/>
      <c r="F3605" s="15"/>
      <c r="G3605" s="15"/>
      <c r="H3605" s="15"/>
      <c r="EU3605" s="16"/>
    </row>
    <row r="3606" spans="2:151" ht="26.25" customHeight="1" x14ac:dyDescent="0.2">
      <c r="B3606" s="15"/>
      <c r="C3606" s="15"/>
      <c r="F3606" s="15"/>
      <c r="G3606" s="15"/>
      <c r="H3606" s="15"/>
      <c r="EU3606" s="16"/>
    </row>
    <row r="3607" spans="2:151" ht="26.25" customHeight="1" x14ac:dyDescent="0.2">
      <c r="B3607" s="15"/>
      <c r="C3607" s="15"/>
      <c r="F3607" s="15"/>
      <c r="G3607" s="15"/>
      <c r="H3607" s="15"/>
      <c r="EU3607" s="16"/>
    </row>
    <row r="3608" spans="2:151" ht="26.25" customHeight="1" x14ac:dyDescent="0.2">
      <c r="B3608" s="15"/>
      <c r="C3608" s="15"/>
      <c r="F3608" s="15"/>
      <c r="G3608" s="15"/>
      <c r="H3608" s="15"/>
      <c r="EU3608" s="16"/>
    </row>
    <row r="3609" spans="2:151" ht="26.25" customHeight="1" x14ac:dyDescent="0.2">
      <c r="B3609" s="15"/>
      <c r="C3609" s="15"/>
      <c r="F3609" s="15"/>
      <c r="G3609" s="15"/>
      <c r="H3609" s="15"/>
      <c r="EU3609" s="16"/>
    </row>
    <row r="3610" spans="2:151" ht="26.25" customHeight="1" x14ac:dyDescent="0.2">
      <c r="B3610" s="15"/>
      <c r="C3610" s="15"/>
      <c r="F3610" s="15"/>
      <c r="G3610" s="15"/>
      <c r="H3610" s="15"/>
      <c r="EU3610" s="16"/>
    </row>
    <row r="3611" spans="2:151" ht="26.25" customHeight="1" x14ac:dyDescent="0.2">
      <c r="B3611" s="15"/>
      <c r="C3611" s="15"/>
      <c r="F3611" s="15"/>
      <c r="G3611" s="15"/>
      <c r="H3611" s="15"/>
      <c r="EU3611" s="16"/>
    </row>
    <row r="3612" spans="2:151" ht="26.25" customHeight="1" x14ac:dyDescent="0.2">
      <c r="B3612" s="15"/>
      <c r="C3612" s="15"/>
      <c r="F3612" s="15"/>
      <c r="G3612" s="15"/>
      <c r="H3612" s="15"/>
      <c r="EU3612" s="16"/>
    </row>
    <row r="3613" spans="2:151" ht="26.25" customHeight="1" x14ac:dyDescent="0.2">
      <c r="B3613" s="15"/>
      <c r="C3613" s="15"/>
      <c r="F3613" s="15"/>
      <c r="G3613" s="15"/>
      <c r="H3613" s="15"/>
      <c r="EU3613" s="16"/>
    </row>
    <row r="3614" spans="2:151" ht="26.25" customHeight="1" x14ac:dyDescent="0.2">
      <c r="B3614" s="15"/>
      <c r="C3614" s="15"/>
      <c r="F3614" s="15"/>
      <c r="G3614" s="15"/>
      <c r="H3614" s="15"/>
      <c r="EU3614" s="16"/>
    </row>
    <row r="3615" spans="2:151" ht="26.25" customHeight="1" x14ac:dyDescent="0.2">
      <c r="B3615" s="15"/>
      <c r="C3615" s="15"/>
      <c r="F3615" s="15"/>
      <c r="G3615" s="15"/>
      <c r="H3615" s="15"/>
      <c r="EU3615" s="16"/>
    </row>
    <row r="3616" spans="2:151" ht="26.25" customHeight="1" x14ac:dyDescent="0.2">
      <c r="B3616" s="15"/>
      <c r="C3616" s="15"/>
      <c r="F3616" s="15"/>
      <c r="G3616" s="15"/>
      <c r="H3616" s="15"/>
      <c r="EU3616" s="16"/>
    </row>
    <row r="3617" spans="2:151" ht="26.25" customHeight="1" x14ac:dyDescent="0.2">
      <c r="B3617" s="15"/>
      <c r="C3617" s="15"/>
      <c r="F3617" s="15"/>
      <c r="G3617" s="15"/>
      <c r="H3617" s="15"/>
      <c r="EU3617" s="16"/>
    </row>
    <row r="3618" spans="2:151" ht="26.25" customHeight="1" x14ac:dyDescent="0.2">
      <c r="B3618" s="15"/>
      <c r="C3618" s="15"/>
      <c r="F3618" s="15"/>
      <c r="G3618" s="15"/>
      <c r="H3618" s="15"/>
      <c r="EU3618" s="16"/>
    </row>
    <row r="3619" spans="2:151" ht="26.25" customHeight="1" x14ac:dyDescent="0.2">
      <c r="B3619" s="15"/>
      <c r="C3619" s="15"/>
      <c r="F3619" s="15"/>
      <c r="G3619" s="15"/>
      <c r="H3619" s="15"/>
      <c r="EU3619" s="16"/>
    </row>
    <row r="3620" spans="2:151" ht="26.25" customHeight="1" x14ac:dyDescent="0.2">
      <c r="B3620" s="15"/>
      <c r="C3620" s="15"/>
      <c r="F3620" s="15"/>
      <c r="G3620" s="15"/>
      <c r="H3620" s="15"/>
      <c r="EU3620" s="16"/>
    </row>
    <row r="3621" spans="2:151" ht="26.25" customHeight="1" x14ac:dyDescent="0.2">
      <c r="B3621" s="15"/>
      <c r="C3621" s="15"/>
      <c r="F3621" s="15"/>
      <c r="G3621" s="15"/>
      <c r="H3621" s="15"/>
      <c r="EU3621" s="16"/>
    </row>
    <row r="3622" spans="2:151" ht="26.25" customHeight="1" x14ac:dyDescent="0.2">
      <c r="B3622" s="15"/>
      <c r="C3622" s="15"/>
      <c r="F3622" s="15"/>
      <c r="G3622" s="15"/>
      <c r="H3622" s="15"/>
      <c r="EU3622" s="16"/>
    </row>
    <row r="3623" spans="2:151" ht="26.25" customHeight="1" x14ac:dyDescent="0.2">
      <c r="B3623" s="15"/>
      <c r="C3623" s="15"/>
      <c r="F3623" s="15"/>
      <c r="G3623" s="15"/>
      <c r="H3623" s="15"/>
      <c r="EU3623" s="16"/>
    </row>
    <row r="3624" spans="2:151" ht="26.25" customHeight="1" x14ac:dyDescent="0.2">
      <c r="B3624" s="15"/>
      <c r="C3624" s="15"/>
      <c r="F3624" s="15"/>
      <c r="G3624" s="15"/>
      <c r="H3624" s="15"/>
      <c r="EU3624" s="16"/>
    </row>
    <row r="3625" spans="2:151" ht="26.25" customHeight="1" x14ac:dyDescent="0.2">
      <c r="B3625" s="15"/>
      <c r="C3625" s="15"/>
      <c r="F3625" s="15"/>
      <c r="G3625" s="15"/>
      <c r="H3625" s="15"/>
      <c r="EU3625" s="16"/>
    </row>
    <row r="3626" spans="2:151" ht="26.25" customHeight="1" x14ac:dyDescent="0.2">
      <c r="B3626" s="15"/>
      <c r="C3626" s="15"/>
      <c r="F3626" s="15"/>
      <c r="G3626" s="15"/>
      <c r="H3626" s="15"/>
      <c r="EU3626" s="16"/>
    </row>
    <row r="3627" spans="2:151" ht="26.25" customHeight="1" x14ac:dyDescent="0.2">
      <c r="B3627" s="15"/>
      <c r="C3627" s="15"/>
      <c r="F3627" s="15"/>
      <c r="G3627" s="15"/>
      <c r="H3627" s="15"/>
      <c r="EU3627" s="16"/>
    </row>
    <row r="3628" spans="2:151" ht="26.25" customHeight="1" x14ac:dyDescent="0.2">
      <c r="B3628" s="15"/>
      <c r="C3628" s="15"/>
      <c r="F3628" s="15"/>
      <c r="G3628" s="15"/>
      <c r="H3628" s="15"/>
      <c r="EU3628" s="16"/>
    </row>
    <row r="3629" spans="2:151" ht="26.25" customHeight="1" x14ac:dyDescent="0.2">
      <c r="B3629" s="15"/>
      <c r="C3629" s="15"/>
      <c r="F3629" s="15"/>
      <c r="G3629" s="15"/>
      <c r="H3629" s="15"/>
      <c r="EU3629" s="16"/>
    </row>
    <row r="3630" spans="2:151" ht="26.25" customHeight="1" x14ac:dyDescent="0.2">
      <c r="B3630" s="15"/>
      <c r="C3630" s="15"/>
      <c r="F3630" s="15"/>
      <c r="G3630" s="15"/>
      <c r="H3630" s="15"/>
      <c r="EU3630" s="16"/>
    </row>
    <row r="3631" spans="2:151" ht="26.25" customHeight="1" x14ac:dyDescent="0.2">
      <c r="B3631" s="15"/>
      <c r="C3631" s="15"/>
      <c r="F3631" s="15"/>
      <c r="G3631" s="15"/>
      <c r="H3631" s="15"/>
      <c r="EU3631" s="16"/>
    </row>
    <row r="3632" spans="2:151" ht="26.25" customHeight="1" x14ac:dyDescent="0.2">
      <c r="B3632" s="15"/>
      <c r="C3632" s="15"/>
      <c r="F3632" s="15"/>
      <c r="G3632" s="15"/>
      <c r="H3632" s="15"/>
      <c r="EU3632" s="16"/>
    </row>
    <row r="3633" spans="2:151" ht="26.25" customHeight="1" x14ac:dyDescent="0.2">
      <c r="B3633" s="15"/>
      <c r="C3633" s="15"/>
      <c r="F3633" s="15"/>
      <c r="G3633" s="15"/>
      <c r="H3633" s="15"/>
      <c r="EU3633" s="16"/>
    </row>
    <row r="3634" spans="2:151" ht="26.25" customHeight="1" x14ac:dyDescent="0.2">
      <c r="B3634" s="15"/>
      <c r="C3634" s="15"/>
      <c r="F3634" s="15"/>
      <c r="G3634" s="15"/>
      <c r="H3634" s="15"/>
      <c r="EU3634" s="16"/>
    </row>
    <row r="3635" spans="2:151" ht="26.25" customHeight="1" x14ac:dyDescent="0.2">
      <c r="B3635" s="15"/>
      <c r="C3635" s="15"/>
      <c r="F3635" s="15"/>
      <c r="G3635" s="15"/>
      <c r="H3635" s="15"/>
      <c r="EU3635" s="16"/>
    </row>
    <row r="3636" spans="2:151" ht="26.25" customHeight="1" x14ac:dyDescent="0.2">
      <c r="B3636" s="15"/>
      <c r="C3636" s="15"/>
      <c r="F3636" s="15"/>
      <c r="G3636" s="15"/>
      <c r="H3636" s="15"/>
      <c r="EU3636" s="16"/>
    </row>
    <row r="3637" spans="2:151" ht="26.25" customHeight="1" x14ac:dyDescent="0.2">
      <c r="B3637" s="15"/>
      <c r="C3637" s="15"/>
      <c r="F3637" s="15"/>
      <c r="G3637" s="15"/>
      <c r="H3637" s="15"/>
      <c r="EU3637" s="16"/>
    </row>
    <row r="3638" spans="2:151" ht="26.25" customHeight="1" x14ac:dyDescent="0.2">
      <c r="B3638" s="15"/>
      <c r="C3638" s="15"/>
      <c r="F3638" s="15"/>
      <c r="G3638" s="15"/>
      <c r="H3638" s="15"/>
      <c r="EU3638" s="16"/>
    </row>
    <row r="3639" spans="2:151" ht="26.25" customHeight="1" x14ac:dyDescent="0.2">
      <c r="B3639" s="15"/>
      <c r="C3639" s="15"/>
      <c r="F3639" s="15"/>
      <c r="G3639" s="15"/>
      <c r="H3639" s="15"/>
      <c r="EU3639" s="16"/>
    </row>
    <row r="3640" spans="2:151" ht="26.25" customHeight="1" x14ac:dyDescent="0.2">
      <c r="B3640" s="15"/>
      <c r="C3640" s="15"/>
      <c r="F3640" s="15"/>
      <c r="G3640" s="15"/>
      <c r="H3640" s="15"/>
      <c r="EU3640" s="16"/>
    </row>
    <row r="3641" spans="2:151" ht="26.25" customHeight="1" x14ac:dyDescent="0.2">
      <c r="B3641" s="15"/>
      <c r="C3641" s="15"/>
      <c r="F3641" s="15"/>
      <c r="G3641" s="15"/>
      <c r="H3641" s="15"/>
      <c r="EU3641" s="16"/>
    </row>
    <row r="3642" spans="2:151" ht="26.25" customHeight="1" x14ac:dyDescent="0.2">
      <c r="B3642" s="15"/>
      <c r="C3642" s="15"/>
      <c r="F3642" s="15"/>
      <c r="G3642" s="15"/>
      <c r="H3642" s="15"/>
      <c r="EU3642" s="16"/>
    </row>
    <row r="3643" spans="2:151" ht="26.25" customHeight="1" x14ac:dyDescent="0.2">
      <c r="B3643" s="15"/>
      <c r="C3643" s="15"/>
      <c r="F3643" s="15"/>
      <c r="G3643" s="15"/>
      <c r="H3643" s="15"/>
      <c r="EU3643" s="16"/>
    </row>
    <row r="3644" spans="2:151" ht="26.25" customHeight="1" x14ac:dyDescent="0.2">
      <c r="B3644" s="15"/>
      <c r="C3644" s="15"/>
      <c r="F3644" s="15"/>
      <c r="G3644" s="15"/>
      <c r="H3644" s="15"/>
      <c r="EU3644" s="16"/>
    </row>
    <row r="3645" spans="2:151" ht="26.25" customHeight="1" x14ac:dyDescent="0.2">
      <c r="B3645" s="15"/>
      <c r="C3645" s="15"/>
      <c r="F3645" s="15"/>
      <c r="G3645" s="15"/>
      <c r="H3645" s="15"/>
      <c r="EU3645" s="16"/>
    </row>
    <row r="3646" spans="2:151" ht="26.25" customHeight="1" x14ac:dyDescent="0.2">
      <c r="B3646" s="15"/>
      <c r="C3646" s="15"/>
      <c r="F3646" s="15"/>
      <c r="G3646" s="15"/>
      <c r="H3646" s="15"/>
      <c r="EU3646" s="16"/>
    </row>
    <row r="3647" spans="2:151" ht="26.25" customHeight="1" x14ac:dyDescent="0.2">
      <c r="B3647" s="15"/>
      <c r="C3647" s="15"/>
      <c r="F3647" s="15"/>
      <c r="G3647" s="15"/>
      <c r="H3647" s="15"/>
      <c r="EU3647" s="16"/>
    </row>
    <row r="3648" spans="2:151" ht="26.25" customHeight="1" x14ac:dyDescent="0.2">
      <c r="B3648" s="15"/>
      <c r="C3648" s="15"/>
      <c r="F3648" s="15"/>
      <c r="G3648" s="15"/>
      <c r="H3648" s="15"/>
      <c r="EU3648" s="16"/>
    </row>
    <row r="3649" spans="2:151" ht="26.25" customHeight="1" x14ac:dyDescent="0.2">
      <c r="B3649" s="15"/>
      <c r="C3649" s="15"/>
      <c r="F3649" s="15"/>
      <c r="G3649" s="15"/>
      <c r="H3649" s="15"/>
      <c r="EU3649" s="16"/>
    </row>
    <row r="3650" spans="2:151" ht="26.25" customHeight="1" x14ac:dyDescent="0.2">
      <c r="B3650" s="15"/>
      <c r="C3650" s="15"/>
      <c r="F3650" s="15"/>
      <c r="G3650" s="15"/>
      <c r="H3650" s="15"/>
      <c r="EU3650" s="16"/>
    </row>
    <row r="3651" spans="2:151" ht="26.25" customHeight="1" x14ac:dyDescent="0.2">
      <c r="B3651" s="15"/>
      <c r="C3651" s="15"/>
      <c r="F3651" s="15"/>
      <c r="G3651" s="15"/>
      <c r="H3651" s="15"/>
      <c r="EU3651" s="16"/>
    </row>
    <row r="3652" spans="2:151" ht="26.25" customHeight="1" x14ac:dyDescent="0.2">
      <c r="B3652" s="15"/>
      <c r="C3652" s="15"/>
      <c r="F3652" s="15"/>
      <c r="G3652" s="15"/>
      <c r="H3652" s="15"/>
      <c r="EU3652" s="16"/>
    </row>
    <row r="3653" spans="2:151" ht="26.25" customHeight="1" x14ac:dyDescent="0.2">
      <c r="B3653" s="15"/>
      <c r="C3653" s="15"/>
      <c r="F3653" s="15"/>
      <c r="G3653" s="15"/>
      <c r="H3653" s="15"/>
      <c r="EU3653" s="16"/>
    </row>
    <row r="3654" spans="2:151" ht="26.25" customHeight="1" x14ac:dyDescent="0.2">
      <c r="B3654" s="15"/>
      <c r="C3654" s="15"/>
      <c r="F3654" s="15"/>
      <c r="G3654" s="15"/>
      <c r="H3654" s="15"/>
      <c r="EU3654" s="16"/>
    </row>
    <row r="3655" spans="2:151" ht="26.25" customHeight="1" x14ac:dyDescent="0.2">
      <c r="B3655" s="15"/>
      <c r="C3655" s="15"/>
      <c r="F3655" s="15"/>
      <c r="G3655" s="15"/>
      <c r="H3655" s="15"/>
      <c r="EU3655" s="16"/>
    </row>
    <row r="3656" spans="2:151" ht="26.25" customHeight="1" x14ac:dyDescent="0.2">
      <c r="B3656" s="15"/>
      <c r="C3656" s="15"/>
      <c r="F3656" s="15"/>
      <c r="G3656" s="15"/>
      <c r="H3656" s="15"/>
      <c r="EU3656" s="16"/>
    </row>
    <row r="3657" spans="2:151" ht="26.25" customHeight="1" x14ac:dyDescent="0.2">
      <c r="B3657" s="15"/>
      <c r="C3657" s="15"/>
      <c r="F3657" s="15"/>
      <c r="G3657" s="15"/>
      <c r="H3657" s="15"/>
      <c r="EU3657" s="16"/>
    </row>
    <row r="3658" spans="2:151" ht="26.25" customHeight="1" x14ac:dyDescent="0.2">
      <c r="B3658" s="15"/>
      <c r="C3658" s="15"/>
      <c r="F3658" s="15"/>
      <c r="G3658" s="15"/>
      <c r="H3658" s="15"/>
      <c r="EU3658" s="16"/>
    </row>
    <row r="3659" spans="2:151" ht="26.25" customHeight="1" x14ac:dyDescent="0.2">
      <c r="B3659" s="15"/>
      <c r="C3659" s="15"/>
      <c r="F3659" s="15"/>
      <c r="G3659" s="15"/>
      <c r="H3659" s="15"/>
      <c r="EU3659" s="16"/>
    </row>
    <row r="3660" spans="2:151" ht="26.25" customHeight="1" x14ac:dyDescent="0.2">
      <c r="B3660" s="15"/>
      <c r="C3660" s="15"/>
      <c r="F3660" s="15"/>
      <c r="G3660" s="15"/>
      <c r="H3660" s="15"/>
      <c r="EU3660" s="16"/>
    </row>
    <row r="3661" spans="2:151" ht="26.25" customHeight="1" x14ac:dyDescent="0.2">
      <c r="B3661" s="15"/>
      <c r="C3661" s="15"/>
      <c r="F3661" s="15"/>
      <c r="G3661" s="15"/>
      <c r="H3661" s="15"/>
      <c r="EU3661" s="16"/>
    </row>
    <row r="3662" spans="2:151" ht="26.25" customHeight="1" x14ac:dyDescent="0.2">
      <c r="B3662" s="15"/>
      <c r="C3662" s="15"/>
      <c r="F3662" s="15"/>
      <c r="G3662" s="15"/>
      <c r="H3662" s="15"/>
      <c r="EU3662" s="16"/>
    </row>
    <row r="3663" spans="2:151" ht="26.25" customHeight="1" x14ac:dyDescent="0.2">
      <c r="B3663" s="15"/>
      <c r="C3663" s="15"/>
      <c r="F3663" s="15"/>
      <c r="G3663" s="15"/>
      <c r="H3663" s="15"/>
      <c r="EU3663" s="16"/>
    </row>
    <row r="3664" spans="2:151" ht="26.25" customHeight="1" x14ac:dyDescent="0.2">
      <c r="B3664" s="15"/>
      <c r="C3664" s="15"/>
      <c r="F3664" s="15"/>
      <c r="G3664" s="15"/>
      <c r="H3664" s="15"/>
      <c r="EU3664" s="16"/>
    </row>
    <row r="3665" spans="2:151" ht="26.25" customHeight="1" x14ac:dyDescent="0.2">
      <c r="B3665" s="15"/>
      <c r="C3665" s="15"/>
      <c r="F3665" s="15"/>
      <c r="G3665" s="15"/>
      <c r="H3665" s="15"/>
      <c r="EU3665" s="16"/>
    </row>
    <row r="3666" spans="2:151" ht="26.25" customHeight="1" x14ac:dyDescent="0.2">
      <c r="B3666" s="15"/>
      <c r="C3666" s="15"/>
      <c r="F3666" s="15"/>
      <c r="G3666" s="15"/>
      <c r="H3666" s="15"/>
      <c r="EU3666" s="16"/>
    </row>
    <row r="3667" spans="2:151" ht="26.25" customHeight="1" x14ac:dyDescent="0.2">
      <c r="B3667" s="15"/>
      <c r="C3667" s="15"/>
      <c r="F3667" s="15"/>
      <c r="G3667" s="15"/>
      <c r="H3667" s="15"/>
      <c r="EU3667" s="16"/>
    </row>
    <row r="3668" spans="2:151" ht="26.25" customHeight="1" x14ac:dyDescent="0.2">
      <c r="B3668" s="15"/>
      <c r="C3668" s="15"/>
      <c r="F3668" s="15"/>
      <c r="G3668" s="15"/>
      <c r="H3668" s="15"/>
      <c r="EU3668" s="16"/>
    </row>
    <row r="3669" spans="2:151" ht="26.25" customHeight="1" x14ac:dyDescent="0.2">
      <c r="B3669" s="15"/>
      <c r="C3669" s="15"/>
      <c r="F3669" s="15"/>
      <c r="G3669" s="15"/>
      <c r="H3669" s="15"/>
      <c r="EU3669" s="16"/>
    </row>
    <row r="3670" spans="2:151" ht="26.25" customHeight="1" x14ac:dyDescent="0.2">
      <c r="B3670" s="15"/>
      <c r="C3670" s="15"/>
      <c r="F3670" s="15"/>
      <c r="G3670" s="15"/>
      <c r="H3670" s="15"/>
      <c r="EU3670" s="16"/>
    </row>
    <row r="3671" spans="2:151" ht="26.25" customHeight="1" x14ac:dyDescent="0.2">
      <c r="B3671" s="15"/>
      <c r="C3671" s="15"/>
      <c r="F3671" s="15"/>
      <c r="G3671" s="15"/>
      <c r="H3671" s="15"/>
      <c r="EU3671" s="16"/>
    </row>
    <row r="3672" spans="2:151" ht="26.25" customHeight="1" x14ac:dyDescent="0.2">
      <c r="B3672" s="15"/>
      <c r="C3672" s="15"/>
      <c r="F3672" s="15"/>
      <c r="G3672" s="15"/>
      <c r="H3672" s="15"/>
      <c r="EU3672" s="16"/>
    </row>
    <row r="3673" spans="2:151" ht="26.25" customHeight="1" x14ac:dyDescent="0.2">
      <c r="B3673" s="15"/>
      <c r="C3673" s="15"/>
      <c r="F3673" s="15"/>
      <c r="G3673" s="15"/>
      <c r="H3673" s="15"/>
      <c r="EU3673" s="16"/>
    </row>
    <row r="3674" spans="2:151" ht="26.25" customHeight="1" x14ac:dyDescent="0.2">
      <c r="B3674" s="15"/>
      <c r="C3674" s="15"/>
      <c r="F3674" s="15"/>
      <c r="G3674" s="15"/>
      <c r="H3674" s="15"/>
      <c r="EU3674" s="16"/>
    </row>
    <row r="3675" spans="2:151" ht="26.25" customHeight="1" x14ac:dyDescent="0.2">
      <c r="B3675" s="15"/>
      <c r="C3675" s="15"/>
      <c r="F3675" s="15"/>
      <c r="G3675" s="15"/>
      <c r="H3675" s="15"/>
      <c r="EU3675" s="16"/>
    </row>
    <row r="3676" spans="2:151" ht="26.25" customHeight="1" x14ac:dyDescent="0.2">
      <c r="B3676" s="15"/>
      <c r="C3676" s="15"/>
      <c r="F3676" s="15"/>
      <c r="G3676" s="15"/>
      <c r="H3676" s="15"/>
      <c r="EU3676" s="16"/>
    </row>
    <row r="3677" spans="2:151" ht="26.25" customHeight="1" x14ac:dyDescent="0.2">
      <c r="B3677" s="15"/>
      <c r="C3677" s="15"/>
      <c r="F3677" s="15"/>
      <c r="G3677" s="15"/>
      <c r="H3677" s="15"/>
      <c r="EU3677" s="16"/>
    </row>
    <row r="3678" spans="2:151" ht="26.25" customHeight="1" x14ac:dyDescent="0.2">
      <c r="B3678" s="15"/>
      <c r="C3678" s="15"/>
      <c r="F3678" s="15"/>
      <c r="G3678" s="15"/>
      <c r="H3678" s="15"/>
      <c r="EU3678" s="16"/>
    </row>
    <row r="3679" spans="2:151" ht="26.25" customHeight="1" x14ac:dyDescent="0.2">
      <c r="B3679" s="15"/>
      <c r="C3679" s="15"/>
      <c r="F3679" s="15"/>
      <c r="G3679" s="15"/>
      <c r="H3679" s="15"/>
      <c r="EU3679" s="16"/>
    </row>
    <row r="3680" spans="2:151" ht="26.25" customHeight="1" x14ac:dyDescent="0.2">
      <c r="B3680" s="15"/>
      <c r="C3680" s="15"/>
      <c r="F3680" s="15"/>
      <c r="G3680" s="15"/>
      <c r="H3680" s="15"/>
      <c r="EU3680" s="16"/>
    </row>
    <row r="3681" spans="2:151" ht="26.25" customHeight="1" x14ac:dyDescent="0.2">
      <c r="B3681" s="15"/>
      <c r="C3681" s="15"/>
      <c r="F3681" s="15"/>
      <c r="G3681" s="15"/>
      <c r="H3681" s="15"/>
      <c r="EU3681" s="16"/>
    </row>
    <row r="3682" spans="2:151" ht="26.25" customHeight="1" x14ac:dyDescent="0.2">
      <c r="B3682" s="15"/>
      <c r="C3682" s="15"/>
      <c r="F3682" s="15"/>
      <c r="G3682" s="15"/>
      <c r="H3682" s="15"/>
      <c r="EU3682" s="16"/>
    </row>
    <row r="3683" spans="2:151" ht="26.25" customHeight="1" x14ac:dyDescent="0.2">
      <c r="B3683" s="15"/>
      <c r="C3683" s="15"/>
      <c r="F3683" s="15"/>
      <c r="G3683" s="15"/>
      <c r="H3683" s="15"/>
      <c r="EU3683" s="16"/>
    </row>
    <row r="3684" spans="2:151" ht="26.25" customHeight="1" x14ac:dyDescent="0.2">
      <c r="B3684" s="15"/>
      <c r="C3684" s="15"/>
      <c r="F3684" s="15"/>
      <c r="G3684" s="15"/>
      <c r="H3684" s="15"/>
      <c r="EU3684" s="16"/>
    </row>
    <row r="3685" spans="2:151" ht="26.25" customHeight="1" x14ac:dyDescent="0.2">
      <c r="B3685" s="15"/>
      <c r="C3685" s="15"/>
      <c r="F3685" s="15"/>
      <c r="G3685" s="15"/>
      <c r="H3685" s="15"/>
      <c r="EU3685" s="16"/>
    </row>
    <row r="3686" spans="2:151" ht="26.25" customHeight="1" x14ac:dyDescent="0.2">
      <c r="B3686" s="15"/>
      <c r="C3686" s="15"/>
      <c r="F3686" s="15"/>
      <c r="G3686" s="15"/>
      <c r="H3686" s="15"/>
      <c r="EU3686" s="16"/>
    </row>
    <row r="3687" spans="2:151" ht="26.25" customHeight="1" x14ac:dyDescent="0.2">
      <c r="B3687" s="15"/>
      <c r="C3687" s="15"/>
      <c r="F3687" s="15"/>
      <c r="G3687" s="15"/>
      <c r="H3687" s="15"/>
      <c r="EU3687" s="16"/>
    </row>
    <row r="3688" spans="2:151" ht="26.25" customHeight="1" x14ac:dyDescent="0.2">
      <c r="B3688" s="15"/>
      <c r="C3688" s="15"/>
      <c r="F3688" s="15"/>
      <c r="G3688" s="15"/>
      <c r="H3688" s="15"/>
      <c r="EU3688" s="16"/>
    </row>
    <row r="3689" spans="2:151" ht="26.25" customHeight="1" x14ac:dyDescent="0.2">
      <c r="B3689" s="15"/>
      <c r="C3689" s="15"/>
      <c r="F3689" s="15"/>
      <c r="G3689" s="15"/>
      <c r="H3689" s="15"/>
      <c r="EU3689" s="16"/>
    </row>
    <row r="3690" spans="2:151" ht="26.25" customHeight="1" x14ac:dyDescent="0.2">
      <c r="B3690" s="15"/>
      <c r="C3690" s="15"/>
      <c r="F3690" s="15"/>
      <c r="G3690" s="15"/>
      <c r="H3690" s="15"/>
      <c r="EU3690" s="16"/>
    </row>
    <row r="3691" spans="2:151" ht="26.25" customHeight="1" x14ac:dyDescent="0.2">
      <c r="B3691" s="15"/>
      <c r="C3691" s="15"/>
      <c r="F3691" s="15"/>
      <c r="G3691" s="15"/>
      <c r="H3691" s="15"/>
      <c r="EU3691" s="16"/>
    </row>
    <row r="3692" spans="2:151" ht="26.25" customHeight="1" x14ac:dyDescent="0.2">
      <c r="B3692" s="15"/>
      <c r="C3692" s="15"/>
      <c r="F3692" s="15"/>
      <c r="G3692" s="15"/>
      <c r="H3692" s="15"/>
      <c r="EU3692" s="16"/>
    </row>
    <row r="3693" spans="2:151" ht="26.25" customHeight="1" x14ac:dyDescent="0.2">
      <c r="B3693" s="15"/>
      <c r="C3693" s="15"/>
      <c r="F3693" s="15"/>
      <c r="G3693" s="15"/>
      <c r="H3693" s="15"/>
      <c r="EU3693" s="16"/>
    </row>
    <row r="3694" spans="2:151" ht="26.25" customHeight="1" x14ac:dyDescent="0.2">
      <c r="B3694" s="15"/>
      <c r="C3694" s="15"/>
      <c r="F3694" s="15"/>
      <c r="G3694" s="15"/>
      <c r="H3694" s="15"/>
      <c r="EU3694" s="16"/>
    </row>
    <row r="3695" spans="2:151" ht="26.25" customHeight="1" x14ac:dyDescent="0.2">
      <c r="B3695" s="15"/>
      <c r="C3695" s="15"/>
      <c r="F3695" s="15"/>
      <c r="G3695" s="15"/>
      <c r="H3695" s="15"/>
      <c r="EU3695" s="16"/>
    </row>
    <row r="3696" spans="2:151" ht="26.25" customHeight="1" x14ac:dyDescent="0.2">
      <c r="B3696" s="15"/>
      <c r="C3696" s="15"/>
      <c r="F3696" s="15"/>
      <c r="G3696" s="15"/>
      <c r="H3696" s="15"/>
      <c r="EU3696" s="16"/>
    </row>
    <row r="3697" spans="2:151" ht="26.25" customHeight="1" x14ac:dyDescent="0.2">
      <c r="B3697" s="15"/>
      <c r="C3697" s="15"/>
      <c r="F3697" s="15"/>
      <c r="G3697" s="15"/>
      <c r="H3697" s="15"/>
      <c r="EU3697" s="16"/>
    </row>
    <row r="3698" spans="2:151" ht="26.25" customHeight="1" x14ac:dyDescent="0.2">
      <c r="B3698" s="15"/>
      <c r="C3698" s="15"/>
      <c r="F3698" s="15"/>
      <c r="G3698" s="15"/>
      <c r="H3698" s="15"/>
      <c r="EU3698" s="16"/>
    </row>
    <row r="3699" spans="2:151" ht="26.25" customHeight="1" x14ac:dyDescent="0.2">
      <c r="B3699" s="15"/>
      <c r="C3699" s="15"/>
      <c r="F3699" s="15"/>
      <c r="G3699" s="15"/>
      <c r="H3699" s="15"/>
      <c r="EU3699" s="16"/>
    </row>
    <row r="3700" spans="2:151" ht="26.25" customHeight="1" x14ac:dyDescent="0.2">
      <c r="B3700" s="15"/>
      <c r="C3700" s="15"/>
      <c r="F3700" s="15"/>
      <c r="G3700" s="15"/>
      <c r="H3700" s="15"/>
      <c r="EU3700" s="16"/>
    </row>
    <row r="3701" spans="2:151" ht="26.25" customHeight="1" x14ac:dyDescent="0.2">
      <c r="B3701" s="15"/>
      <c r="C3701" s="15"/>
      <c r="F3701" s="15"/>
      <c r="G3701" s="15"/>
      <c r="H3701" s="15"/>
      <c r="EU3701" s="16"/>
    </row>
    <row r="3702" spans="2:151" ht="26.25" customHeight="1" x14ac:dyDescent="0.2">
      <c r="B3702" s="15"/>
      <c r="C3702" s="15"/>
      <c r="F3702" s="15"/>
      <c r="G3702" s="15"/>
      <c r="H3702" s="15"/>
      <c r="EU3702" s="16"/>
    </row>
    <row r="3703" spans="2:151" ht="26.25" customHeight="1" x14ac:dyDescent="0.2">
      <c r="B3703" s="15"/>
      <c r="C3703" s="15"/>
      <c r="F3703" s="15"/>
      <c r="G3703" s="15"/>
      <c r="H3703" s="15"/>
      <c r="EU3703" s="16"/>
    </row>
    <row r="3704" spans="2:151" ht="26.25" customHeight="1" x14ac:dyDescent="0.2">
      <c r="B3704" s="15"/>
      <c r="C3704" s="15"/>
      <c r="F3704" s="15"/>
      <c r="G3704" s="15"/>
      <c r="H3704" s="15"/>
      <c r="EU3704" s="16"/>
    </row>
    <row r="3705" spans="2:151" ht="26.25" customHeight="1" x14ac:dyDescent="0.2">
      <c r="B3705" s="15"/>
      <c r="C3705" s="15"/>
      <c r="F3705" s="15"/>
      <c r="G3705" s="15"/>
      <c r="H3705" s="15"/>
      <c r="EU3705" s="16"/>
    </row>
    <row r="3706" spans="2:151" ht="26.25" customHeight="1" x14ac:dyDescent="0.2">
      <c r="B3706" s="15"/>
      <c r="C3706" s="15"/>
      <c r="F3706" s="15"/>
      <c r="G3706" s="15"/>
      <c r="H3706" s="15"/>
      <c r="EU3706" s="16"/>
    </row>
    <row r="3707" spans="2:151" ht="26.25" customHeight="1" x14ac:dyDescent="0.2">
      <c r="B3707" s="15"/>
      <c r="C3707" s="15"/>
      <c r="F3707" s="15"/>
      <c r="G3707" s="15"/>
      <c r="H3707" s="15"/>
      <c r="EU3707" s="16"/>
    </row>
    <row r="3708" spans="2:151" ht="26.25" customHeight="1" x14ac:dyDescent="0.2">
      <c r="B3708" s="15"/>
      <c r="C3708" s="15"/>
      <c r="F3708" s="15"/>
      <c r="G3708" s="15"/>
      <c r="H3708" s="15"/>
      <c r="EU3708" s="16"/>
    </row>
    <row r="3709" spans="2:151" ht="26.25" customHeight="1" x14ac:dyDescent="0.2">
      <c r="B3709" s="15"/>
      <c r="C3709" s="15"/>
      <c r="F3709" s="15"/>
      <c r="G3709" s="15"/>
      <c r="H3709" s="15"/>
      <c r="EU3709" s="16"/>
    </row>
    <row r="3710" spans="2:151" ht="26.25" customHeight="1" x14ac:dyDescent="0.2">
      <c r="B3710" s="15"/>
      <c r="C3710" s="15"/>
      <c r="F3710" s="15"/>
      <c r="G3710" s="15"/>
      <c r="H3710" s="15"/>
      <c r="EU3710" s="16"/>
    </row>
    <row r="3711" spans="2:151" ht="26.25" customHeight="1" x14ac:dyDescent="0.2">
      <c r="B3711" s="15"/>
      <c r="C3711" s="15"/>
      <c r="F3711" s="15"/>
      <c r="G3711" s="15"/>
      <c r="H3711" s="15"/>
      <c r="EU3711" s="16"/>
    </row>
    <row r="3712" spans="2:151" ht="26.25" customHeight="1" x14ac:dyDescent="0.2">
      <c r="B3712" s="15"/>
      <c r="C3712" s="15"/>
      <c r="F3712" s="15"/>
      <c r="G3712" s="15"/>
      <c r="H3712" s="15"/>
      <c r="EU3712" s="16"/>
    </row>
    <row r="3713" spans="2:151" ht="26.25" customHeight="1" x14ac:dyDescent="0.2">
      <c r="B3713" s="15"/>
      <c r="C3713" s="15"/>
      <c r="F3713" s="15"/>
      <c r="G3713" s="15"/>
      <c r="H3713" s="15"/>
      <c r="EU3713" s="16"/>
    </row>
    <row r="3714" spans="2:151" ht="26.25" customHeight="1" x14ac:dyDescent="0.2">
      <c r="B3714" s="15"/>
      <c r="C3714" s="15"/>
      <c r="F3714" s="15"/>
      <c r="G3714" s="15"/>
      <c r="H3714" s="15"/>
      <c r="EU3714" s="16"/>
    </row>
    <row r="3715" spans="2:151" ht="26.25" customHeight="1" x14ac:dyDescent="0.2">
      <c r="B3715" s="15"/>
      <c r="C3715" s="15"/>
      <c r="F3715" s="15"/>
      <c r="G3715" s="15"/>
      <c r="H3715" s="15"/>
      <c r="EU3715" s="16"/>
    </row>
    <row r="3716" spans="2:151" ht="26.25" customHeight="1" x14ac:dyDescent="0.2">
      <c r="B3716" s="15"/>
      <c r="C3716" s="15"/>
      <c r="F3716" s="15"/>
      <c r="G3716" s="15"/>
      <c r="H3716" s="15"/>
      <c r="EU3716" s="16"/>
    </row>
    <row r="3717" spans="2:151" ht="26.25" customHeight="1" x14ac:dyDescent="0.2">
      <c r="B3717" s="15"/>
      <c r="C3717" s="15"/>
      <c r="F3717" s="15"/>
      <c r="G3717" s="15"/>
      <c r="H3717" s="15"/>
      <c r="EU3717" s="16"/>
    </row>
    <row r="3718" spans="2:151" ht="26.25" customHeight="1" x14ac:dyDescent="0.2">
      <c r="B3718" s="15"/>
      <c r="C3718" s="15"/>
      <c r="F3718" s="15"/>
      <c r="G3718" s="15"/>
      <c r="H3718" s="15"/>
      <c r="EU3718" s="16"/>
    </row>
    <row r="3719" spans="2:151" ht="26.25" customHeight="1" x14ac:dyDescent="0.2">
      <c r="B3719" s="15"/>
      <c r="C3719" s="15"/>
      <c r="F3719" s="15"/>
      <c r="G3719" s="15"/>
      <c r="H3719" s="15"/>
      <c r="EU3719" s="16"/>
    </row>
    <row r="3720" spans="2:151" ht="26.25" customHeight="1" x14ac:dyDescent="0.2">
      <c r="B3720" s="15"/>
      <c r="C3720" s="15"/>
      <c r="F3720" s="15"/>
      <c r="G3720" s="15"/>
      <c r="H3720" s="15"/>
      <c r="EU3720" s="16"/>
    </row>
    <row r="3721" spans="2:151" ht="26.25" customHeight="1" x14ac:dyDescent="0.2">
      <c r="B3721" s="15"/>
      <c r="C3721" s="15"/>
      <c r="F3721" s="15"/>
      <c r="G3721" s="15"/>
      <c r="H3721" s="15"/>
      <c r="EU3721" s="16"/>
    </row>
    <row r="3722" spans="2:151" ht="26.25" customHeight="1" x14ac:dyDescent="0.2">
      <c r="B3722" s="15"/>
      <c r="C3722" s="15"/>
      <c r="F3722" s="15"/>
      <c r="G3722" s="15"/>
      <c r="H3722" s="15"/>
      <c r="EU3722" s="16"/>
    </row>
    <row r="3723" spans="2:151" ht="26.25" customHeight="1" x14ac:dyDescent="0.2">
      <c r="B3723" s="15"/>
      <c r="C3723" s="15"/>
      <c r="F3723" s="15"/>
      <c r="G3723" s="15"/>
      <c r="H3723" s="15"/>
      <c r="EU3723" s="16"/>
    </row>
    <row r="3724" spans="2:151" ht="26.25" customHeight="1" x14ac:dyDescent="0.2">
      <c r="B3724" s="15"/>
      <c r="C3724" s="15"/>
      <c r="F3724" s="15"/>
      <c r="G3724" s="15"/>
      <c r="H3724" s="15"/>
      <c r="EU3724" s="16"/>
    </row>
    <row r="3725" spans="2:151" ht="26.25" customHeight="1" x14ac:dyDescent="0.2">
      <c r="B3725" s="15"/>
      <c r="C3725" s="15"/>
      <c r="F3725" s="15"/>
      <c r="G3725" s="15"/>
      <c r="H3725" s="15"/>
      <c r="EU3725" s="16"/>
    </row>
    <row r="3726" spans="2:151" ht="26.25" customHeight="1" x14ac:dyDescent="0.2">
      <c r="B3726" s="15"/>
      <c r="C3726" s="15"/>
      <c r="F3726" s="15"/>
      <c r="G3726" s="15"/>
      <c r="H3726" s="15"/>
      <c r="EU3726" s="16"/>
    </row>
    <row r="3727" spans="2:151" ht="26.25" customHeight="1" x14ac:dyDescent="0.2">
      <c r="B3727" s="15"/>
      <c r="C3727" s="15"/>
      <c r="F3727" s="15"/>
      <c r="G3727" s="15"/>
      <c r="H3727" s="15"/>
      <c r="EU3727" s="16"/>
    </row>
    <row r="3728" spans="2:151" ht="26.25" customHeight="1" x14ac:dyDescent="0.2">
      <c r="B3728" s="15"/>
      <c r="C3728" s="15"/>
      <c r="F3728" s="15"/>
      <c r="G3728" s="15"/>
      <c r="H3728" s="15"/>
      <c r="EU3728" s="16"/>
    </row>
    <row r="3729" spans="2:151" ht="26.25" customHeight="1" x14ac:dyDescent="0.2">
      <c r="B3729" s="15"/>
      <c r="C3729" s="15"/>
      <c r="F3729" s="15"/>
      <c r="G3729" s="15"/>
      <c r="H3729" s="15"/>
      <c r="EU3729" s="16"/>
    </row>
    <row r="3730" spans="2:151" ht="26.25" customHeight="1" x14ac:dyDescent="0.2">
      <c r="B3730" s="15"/>
      <c r="C3730" s="15"/>
      <c r="F3730" s="15"/>
      <c r="G3730" s="15"/>
      <c r="H3730" s="15"/>
      <c r="EU3730" s="16"/>
    </row>
    <row r="3731" spans="2:151" ht="26.25" customHeight="1" x14ac:dyDescent="0.2">
      <c r="B3731" s="15"/>
      <c r="C3731" s="15"/>
      <c r="F3731" s="15"/>
      <c r="G3731" s="15"/>
      <c r="H3731" s="15"/>
      <c r="EU3731" s="16"/>
    </row>
    <row r="3732" spans="2:151" ht="26.25" customHeight="1" x14ac:dyDescent="0.2">
      <c r="B3732" s="15"/>
      <c r="C3732" s="15"/>
      <c r="F3732" s="15"/>
      <c r="G3732" s="15"/>
      <c r="H3732" s="15"/>
      <c r="EU3732" s="16"/>
    </row>
    <row r="3733" spans="2:151" ht="26.25" customHeight="1" x14ac:dyDescent="0.2">
      <c r="B3733" s="15"/>
      <c r="C3733" s="15"/>
      <c r="F3733" s="15"/>
      <c r="G3733" s="15"/>
      <c r="H3733" s="15"/>
      <c r="EU3733" s="16"/>
    </row>
    <row r="3734" spans="2:151" ht="26.25" customHeight="1" x14ac:dyDescent="0.2">
      <c r="B3734" s="15"/>
      <c r="C3734" s="15"/>
      <c r="F3734" s="15"/>
      <c r="G3734" s="15"/>
      <c r="H3734" s="15"/>
      <c r="EU3734" s="16"/>
    </row>
    <row r="3735" spans="2:151" ht="26.25" customHeight="1" x14ac:dyDescent="0.2">
      <c r="B3735" s="15"/>
      <c r="C3735" s="15"/>
      <c r="F3735" s="15"/>
      <c r="G3735" s="15"/>
      <c r="H3735" s="15"/>
      <c r="EU3735" s="16"/>
    </row>
    <row r="3736" spans="2:151" ht="26.25" customHeight="1" x14ac:dyDescent="0.2">
      <c r="B3736" s="15"/>
      <c r="C3736" s="15"/>
      <c r="F3736" s="15"/>
      <c r="G3736" s="15"/>
      <c r="H3736" s="15"/>
      <c r="EU3736" s="16"/>
    </row>
    <row r="3737" spans="2:151" ht="26.25" customHeight="1" x14ac:dyDescent="0.2">
      <c r="B3737" s="15"/>
      <c r="C3737" s="15"/>
      <c r="F3737" s="15"/>
      <c r="G3737" s="15"/>
      <c r="H3737" s="15"/>
      <c r="EU3737" s="16"/>
    </row>
    <row r="3738" spans="2:151" ht="26.25" customHeight="1" x14ac:dyDescent="0.2">
      <c r="B3738" s="15"/>
      <c r="C3738" s="15"/>
      <c r="F3738" s="15"/>
      <c r="G3738" s="15"/>
      <c r="H3738" s="15"/>
      <c r="EU3738" s="16"/>
    </row>
    <row r="3739" spans="2:151" ht="26.25" customHeight="1" x14ac:dyDescent="0.2">
      <c r="B3739" s="15"/>
      <c r="C3739" s="15"/>
      <c r="F3739" s="15"/>
      <c r="G3739" s="15"/>
      <c r="H3739" s="15"/>
      <c r="EU3739" s="16"/>
    </row>
    <row r="3740" spans="2:151" ht="26.25" customHeight="1" x14ac:dyDescent="0.2">
      <c r="B3740" s="15"/>
      <c r="C3740" s="15"/>
      <c r="F3740" s="15"/>
      <c r="G3740" s="15"/>
      <c r="H3740" s="15"/>
      <c r="EU3740" s="16"/>
    </row>
    <row r="3741" spans="2:151" ht="26.25" customHeight="1" x14ac:dyDescent="0.2">
      <c r="B3741" s="15"/>
      <c r="C3741" s="15"/>
      <c r="F3741" s="15"/>
      <c r="G3741" s="15"/>
      <c r="H3741" s="15"/>
      <c r="EU3741" s="16"/>
    </row>
    <row r="3742" spans="2:151" ht="26.25" customHeight="1" x14ac:dyDescent="0.2">
      <c r="B3742" s="15"/>
      <c r="C3742" s="15"/>
      <c r="F3742" s="15"/>
      <c r="G3742" s="15"/>
      <c r="H3742" s="15"/>
      <c r="EU3742" s="16"/>
    </row>
    <row r="3743" spans="2:151" ht="26.25" customHeight="1" x14ac:dyDescent="0.2">
      <c r="B3743" s="15"/>
      <c r="C3743" s="15"/>
      <c r="F3743" s="15"/>
      <c r="G3743" s="15"/>
      <c r="H3743" s="15"/>
      <c r="EU3743" s="16"/>
    </row>
    <row r="3744" spans="2:151" ht="26.25" customHeight="1" x14ac:dyDescent="0.2">
      <c r="B3744" s="15"/>
      <c r="C3744" s="15"/>
      <c r="F3744" s="15"/>
      <c r="G3744" s="15"/>
      <c r="H3744" s="15"/>
      <c r="EU3744" s="16"/>
    </row>
    <row r="3745" spans="2:151" ht="26.25" customHeight="1" x14ac:dyDescent="0.2">
      <c r="B3745" s="15"/>
      <c r="C3745" s="15"/>
      <c r="F3745" s="15"/>
      <c r="G3745" s="15"/>
      <c r="H3745" s="15"/>
      <c r="EU3745" s="16"/>
    </row>
    <row r="3746" spans="2:151" ht="26.25" customHeight="1" x14ac:dyDescent="0.2">
      <c r="B3746" s="15"/>
      <c r="C3746" s="15"/>
      <c r="F3746" s="15"/>
      <c r="G3746" s="15"/>
      <c r="H3746" s="15"/>
      <c r="EU3746" s="16"/>
    </row>
    <row r="3747" spans="2:151" ht="26.25" customHeight="1" x14ac:dyDescent="0.2">
      <c r="B3747" s="15"/>
      <c r="C3747" s="15"/>
      <c r="F3747" s="15"/>
      <c r="G3747" s="15"/>
      <c r="H3747" s="15"/>
      <c r="EU3747" s="16"/>
    </row>
    <row r="3748" spans="2:151" ht="26.25" customHeight="1" x14ac:dyDescent="0.2">
      <c r="B3748" s="15"/>
      <c r="C3748" s="15"/>
      <c r="F3748" s="15"/>
      <c r="G3748" s="15"/>
      <c r="H3748" s="15"/>
      <c r="EU3748" s="16"/>
    </row>
    <row r="3749" spans="2:151" ht="26.25" customHeight="1" x14ac:dyDescent="0.2">
      <c r="B3749" s="15"/>
      <c r="C3749" s="15"/>
      <c r="F3749" s="15"/>
      <c r="G3749" s="15"/>
      <c r="H3749" s="15"/>
      <c r="EU3749" s="16"/>
    </row>
    <row r="3750" spans="2:151" ht="26.25" customHeight="1" x14ac:dyDescent="0.2">
      <c r="B3750" s="15"/>
      <c r="C3750" s="15"/>
      <c r="F3750" s="15"/>
      <c r="G3750" s="15"/>
      <c r="H3750" s="15"/>
      <c r="EU3750" s="16"/>
    </row>
    <row r="3751" spans="2:151" ht="26.25" customHeight="1" x14ac:dyDescent="0.2">
      <c r="B3751" s="15"/>
      <c r="C3751" s="15"/>
      <c r="F3751" s="15"/>
      <c r="G3751" s="15"/>
      <c r="H3751" s="15"/>
      <c r="EU3751" s="16"/>
    </row>
    <row r="3752" spans="2:151" ht="26.25" customHeight="1" x14ac:dyDescent="0.2">
      <c r="B3752" s="15"/>
      <c r="C3752" s="15"/>
      <c r="F3752" s="15"/>
      <c r="G3752" s="15"/>
      <c r="H3752" s="15"/>
      <c r="EU3752" s="16"/>
    </row>
    <row r="3753" spans="2:151" ht="26.25" customHeight="1" x14ac:dyDescent="0.2">
      <c r="B3753" s="15"/>
      <c r="C3753" s="15"/>
      <c r="F3753" s="15"/>
      <c r="G3753" s="15"/>
      <c r="H3753" s="15"/>
      <c r="EU3753" s="16"/>
    </row>
    <row r="3754" spans="2:151" ht="26.25" customHeight="1" x14ac:dyDescent="0.2">
      <c r="B3754" s="15"/>
      <c r="C3754" s="15"/>
      <c r="F3754" s="15"/>
      <c r="G3754" s="15"/>
      <c r="H3754" s="15"/>
      <c r="EU3754" s="16"/>
    </row>
    <row r="3755" spans="2:151" ht="26.25" customHeight="1" x14ac:dyDescent="0.2">
      <c r="B3755" s="15"/>
      <c r="C3755" s="15"/>
      <c r="F3755" s="15"/>
      <c r="G3755" s="15"/>
      <c r="H3755" s="15"/>
      <c r="EU3755" s="16"/>
    </row>
    <row r="3756" spans="2:151" ht="26.25" customHeight="1" x14ac:dyDescent="0.2">
      <c r="B3756" s="15"/>
      <c r="C3756" s="15"/>
      <c r="F3756" s="15"/>
      <c r="G3756" s="15"/>
      <c r="H3756" s="15"/>
      <c r="EU3756" s="16"/>
    </row>
    <row r="3757" spans="2:151" ht="26.25" customHeight="1" x14ac:dyDescent="0.2">
      <c r="B3757" s="15"/>
      <c r="C3757" s="15"/>
      <c r="F3757" s="15"/>
      <c r="G3757" s="15"/>
      <c r="H3757" s="15"/>
      <c r="EU3757" s="16"/>
    </row>
    <row r="3758" spans="2:151" ht="26.25" customHeight="1" x14ac:dyDescent="0.2">
      <c r="B3758" s="15"/>
      <c r="C3758" s="15"/>
      <c r="F3758" s="15"/>
      <c r="G3758" s="15"/>
      <c r="H3758" s="15"/>
      <c r="EU3758" s="16"/>
    </row>
    <row r="3759" spans="2:151" ht="26.25" customHeight="1" x14ac:dyDescent="0.2">
      <c r="B3759" s="15"/>
      <c r="C3759" s="15"/>
      <c r="F3759" s="15"/>
      <c r="G3759" s="15"/>
      <c r="H3759" s="15"/>
      <c r="EU3759" s="16"/>
    </row>
    <row r="3760" spans="2:151" ht="26.25" customHeight="1" x14ac:dyDescent="0.2">
      <c r="B3760" s="15"/>
      <c r="C3760" s="15"/>
      <c r="F3760" s="15"/>
      <c r="G3760" s="15"/>
      <c r="H3760" s="15"/>
      <c r="EU3760" s="16"/>
    </row>
    <row r="3761" spans="2:151" ht="26.25" customHeight="1" x14ac:dyDescent="0.2">
      <c r="B3761" s="15"/>
      <c r="C3761" s="15"/>
      <c r="F3761" s="15"/>
      <c r="G3761" s="15"/>
      <c r="H3761" s="15"/>
      <c r="EU3761" s="16"/>
    </row>
    <row r="3762" spans="2:151" ht="26.25" customHeight="1" x14ac:dyDescent="0.2">
      <c r="B3762" s="15"/>
      <c r="C3762" s="15"/>
      <c r="F3762" s="15"/>
      <c r="G3762" s="15"/>
      <c r="H3762" s="15"/>
      <c r="EU3762" s="16"/>
    </row>
    <row r="3763" spans="2:151" ht="26.25" customHeight="1" x14ac:dyDescent="0.2">
      <c r="B3763" s="15"/>
      <c r="C3763" s="15"/>
      <c r="F3763" s="15"/>
      <c r="G3763" s="15"/>
      <c r="H3763" s="15"/>
      <c r="EU3763" s="16"/>
    </row>
    <row r="3764" spans="2:151" ht="26.25" customHeight="1" x14ac:dyDescent="0.2">
      <c r="B3764" s="15"/>
      <c r="C3764" s="15"/>
      <c r="F3764" s="15"/>
      <c r="G3764" s="15"/>
      <c r="H3764" s="15"/>
      <c r="EU3764" s="16"/>
    </row>
    <row r="3765" spans="2:151" ht="26.25" customHeight="1" x14ac:dyDescent="0.2">
      <c r="B3765" s="15"/>
      <c r="C3765" s="15"/>
      <c r="F3765" s="15"/>
      <c r="G3765" s="15"/>
      <c r="H3765" s="15"/>
      <c r="EU3765" s="16"/>
    </row>
    <row r="3766" spans="2:151" ht="26.25" customHeight="1" x14ac:dyDescent="0.2">
      <c r="B3766" s="15"/>
      <c r="C3766" s="15"/>
      <c r="F3766" s="15"/>
      <c r="G3766" s="15"/>
      <c r="H3766" s="15"/>
      <c r="EU3766" s="16"/>
    </row>
    <row r="3767" spans="2:151" ht="26.25" customHeight="1" x14ac:dyDescent="0.2">
      <c r="B3767" s="15"/>
      <c r="C3767" s="15"/>
      <c r="F3767" s="15"/>
      <c r="G3767" s="15"/>
      <c r="H3767" s="15"/>
      <c r="EU3767" s="16"/>
    </row>
    <row r="3768" spans="2:151" ht="26.25" customHeight="1" x14ac:dyDescent="0.2">
      <c r="B3768" s="15"/>
      <c r="C3768" s="15"/>
      <c r="F3768" s="15"/>
      <c r="G3768" s="15"/>
      <c r="H3768" s="15"/>
      <c r="EU3768" s="16"/>
    </row>
    <row r="3769" spans="2:151" ht="26.25" customHeight="1" x14ac:dyDescent="0.2">
      <c r="B3769" s="15"/>
      <c r="C3769" s="15"/>
      <c r="F3769" s="15"/>
      <c r="G3769" s="15"/>
      <c r="H3769" s="15"/>
      <c r="EU3769" s="16"/>
    </row>
    <row r="3770" spans="2:151" ht="26.25" customHeight="1" x14ac:dyDescent="0.2">
      <c r="B3770" s="15"/>
      <c r="C3770" s="15"/>
      <c r="F3770" s="15"/>
      <c r="G3770" s="15"/>
      <c r="H3770" s="15"/>
      <c r="EU3770" s="16"/>
    </row>
    <row r="3771" spans="2:151" ht="26.25" customHeight="1" x14ac:dyDescent="0.2">
      <c r="B3771" s="15"/>
      <c r="C3771" s="15"/>
      <c r="F3771" s="15"/>
      <c r="G3771" s="15"/>
      <c r="H3771" s="15"/>
      <c r="EU3771" s="16"/>
    </row>
    <row r="3772" spans="2:151" ht="26.25" customHeight="1" x14ac:dyDescent="0.2">
      <c r="B3772" s="15"/>
      <c r="C3772" s="15"/>
      <c r="F3772" s="15"/>
      <c r="G3772" s="15"/>
      <c r="H3772" s="15"/>
      <c r="EU3772" s="16"/>
    </row>
    <row r="3773" spans="2:151" ht="26.25" customHeight="1" x14ac:dyDescent="0.2">
      <c r="B3773" s="15"/>
      <c r="C3773" s="15"/>
      <c r="F3773" s="15"/>
      <c r="G3773" s="15"/>
      <c r="H3773" s="15"/>
      <c r="EU3773" s="16"/>
    </row>
    <row r="3774" spans="2:151" ht="26.25" customHeight="1" x14ac:dyDescent="0.2">
      <c r="B3774" s="15"/>
      <c r="C3774" s="15"/>
      <c r="F3774" s="15"/>
      <c r="G3774" s="15"/>
      <c r="H3774" s="15"/>
      <c r="EU3774" s="16"/>
    </row>
    <row r="3775" spans="2:151" ht="26.25" customHeight="1" x14ac:dyDescent="0.2">
      <c r="B3775" s="15"/>
      <c r="C3775" s="15"/>
      <c r="F3775" s="15"/>
      <c r="G3775" s="15"/>
      <c r="H3775" s="15"/>
      <c r="EU3775" s="16"/>
    </row>
    <row r="3776" spans="2:151" ht="26.25" customHeight="1" x14ac:dyDescent="0.2">
      <c r="B3776" s="15"/>
      <c r="C3776" s="15"/>
      <c r="F3776" s="15"/>
      <c r="G3776" s="15"/>
      <c r="H3776" s="15"/>
      <c r="EU3776" s="16"/>
    </row>
    <row r="3777" spans="2:151" ht="26.25" customHeight="1" x14ac:dyDescent="0.2">
      <c r="B3777" s="15"/>
      <c r="C3777" s="15"/>
      <c r="F3777" s="15"/>
      <c r="G3777" s="15"/>
      <c r="H3777" s="15"/>
      <c r="EU3777" s="16"/>
    </row>
    <row r="3778" spans="2:151" ht="26.25" customHeight="1" x14ac:dyDescent="0.2">
      <c r="B3778" s="15"/>
      <c r="C3778" s="15"/>
      <c r="F3778" s="15"/>
      <c r="G3778" s="15"/>
      <c r="H3778" s="15"/>
      <c r="EU3778" s="16"/>
    </row>
    <row r="3779" spans="2:151" ht="26.25" customHeight="1" x14ac:dyDescent="0.2">
      <c r="B3779" s="15"/>
      <c r="C3779" s="15"/>
      <c r="F3779" s="15"/>
      <c r="G3779" s="15"/>
      <c r="H3779" s="15"/>
      <c r="EU3779" s="16"/>
    </row>
    <row r="3780" spans="2:151" ht="26.25" customHeight="1" x14ac:dyDescent="0.2">
      <c r="B3780" s="15"/>
      <c r="C3780" s="15"/>
      <c r="F3780" s="15"/>
      <c r="G3780" s="15"/>
      <c r="H3780" s="15"/>
      <c r="EU3780" s="16"/>
    </row>
    <row r="3781" spans="2:151" ht="26.25" customHeight="1" x14ac:dyDescent="0.2">
      <c r="B3781" s="15"/>
      <c r="C3781" s="15"/>
      <c r="F3781" s="15"/>
      <c r="G3781" s="15"/>
      <c r="H3781" s="15"/>
      <c r="EU3781" s="16"/>
    </row>
    <row r="3782" spans="2:151" ht="26.25" customHeight="1" x14ac:dyDescent="0.2">
      <c r="B3782" s="15"/>
      <c r="C3782" s="15"/>
      <c r="F3782" s="15"/>
      <c r="G3782" s="15"/>
      <c r="H3782" s="15"/>
      <c r="EU3782" s="16"/>
    </row>
    <row r="3783" spans="2:151" ht="26.25" customHeight="1" x14ac:dyDescent="0.2">
      <c r="B3783" s="15"/>
      <c r="C3783" s="15"/>
      <c r="F3783" s="15"/>
      <c r="G3783" s="15"/>
      <c r="H3783" s="15"/>
      <c r="EU3783" s="16"/>
    </row>
    <row r="3784" spans="2:151" ht="26.25" customHeight="1" x14ac:dyDescent="0.2">
      <c r="B3784" s="15"/>
      <c r="C3784" s="15"/>
      <c r="F3784" s="15"/>
      <c r="G3784" s="15"/>
      <c r="H3784" s="15"/>
      <c r="EU3784" s="16"/>
    </row>
    <row r="3785" spans="2:151" ht="26.25" customHeight="1" x14ac:dyDescent="0.2">
      <c r="B3785" s="15"/>
      <c r="C3785" s="15"/>
      <c r="F3785" s="15"/>
      <c r="G3785" s="15"/>
      <c r="H3785" s="15"/>
      <c r="EU3785" s="16"/>
    </row>
    <row r="3786" spans="2:151" ht="26.25" customHeight="1" x14ac:dyDescent="0.2">
      <c r="B3786" s="15"/>
      <c r="C3786" s="15"/>
      <c r="F3786" s="15"/>
      <c r="G3786" s="15"/>
      <c r="H3786" s="15"/>
      <c r="EU3786" s="16"/>
    </row>
    <row r="3787" spans="2:151" ht="26.25" customHeight="1" x14ac:dyDescent="0.2">
      <c r="B3787" s="15"/>
      <c r="C3787" s="15"/>
      <c r="F3787" s="15"/>
      <c r="G3787" s="15"/>
      <c r="H3787" s="15"/>
      <c r="EU3787" s="16"/>
    </row>
    <row r="3788" spans="2:151" ht="26.25" customHeight="1" x14ac:dyDescent="0.2">
      <c r="B3788" s="15"/>
      <c r="C3788" s="15"/>
      <c r="F3788" s="15"/>
      <c r="G3788" s="15"/>
      <c r="H3788" s="15"/>
      <c r="EU3788" s="16"/>
    </row>
    <row r="3789" spans="2:151" ht="26.25" customHeight="1" x14ac:dyDescent="0.2">
      <c r="B3789" s="15"/>
      <c r="C3789" s="15"/>
      <c r="F3789" s="15"/>
      <c r="G3789" s="15"/>
      <c r="H3789" s="15"/>
      <c r="EU3789" s="16"/>
    </row>
    <row r="3790" spans="2:151" ht="26.25" customHeight="1" x14ac:dyDescent="0.2">
      <c r="B3790" s="15"/>
      <c r="C3790" s="15"/>
      <c r="F3790" s="15"/>
      <c r="G3790" s="15"/>
      <c r="H3790" s="15"/>
      <c r="EU3790" s="16"/>
    </row>
    <row r="3791" spans="2:151" ht="26.25" customHeight="1" x14ac:dyDescent="0.2">
      <c r="B3791" s="15"/>
      <c r="C3791" s="15"/>
      <c r="F3791" s="15"/>
      <c r="G3791" s="15"/>
      <c r="H3791" s="15"/>
      <c r="EU3791" s="16"/>
    </row>
    <row r="3792" spans="2:151" ht="26.25" customHeight="1" x14ac:dyDescent="0.2">
      <c r="B3792" s="15"/>
      <c r="C3792" s="15"/>
      <c r="F3792" s="15"/>
      <c r="G3792" s="15"/>
      <c r="H3792" s="15"/>
      <c r="EU3792" s="16"/>
    </row>
    <row r="3793" spans="2:151" ht="26.25" customHeight="1" x14ac:dyDescent="0.2">
      <c r="B3793" s="15"/>
      <c r="C3793" s="15"/>
      <c r="F3793" s="15"/>
      <c r="G3793" s="15"/>
      <c r="H3793" s="15"/>
      <c r="EU3793" s="16"/>
    </row>
    <row r="3794" spans="2:151" ht="26.25" customHeight="1" x14ac:dyDescent="0.2">
      <c r="B3794" s="15"/>
      <c r="C3794" s="15"/>
      <c r="F3794" s="15"/>
      <c r="G3794" s="15"/>
      <c r="H3794" s="15"/>
      <c r="EU3794" s="16"/>
    </row>
    <row r="3795" spans="2:151" ht="26.25" customHeight="1" x14ac:dyDescent="0.2">
      <c r="B3795" s="15"/>
      <c r="C3795" s="15"/>
      <c r="F3795" s="15"/>
      <c r="G3795" s="15"/>
      <c r="H3795" s="15"/>
      <c r="EU3795" s="16"/>
    </row>
    <row r="3796" spans="2:151" ht="26.25" customHeight="1" x14ac:dyDescent="0.2">
      <c r="B3796" s="15"/>
      <c r="C3796" s="15"/>
      <c r="F3796" s="15"/>
      <c r="G3796" s="15"/>
      <c r="H3796" s="15"/>
      <c r="EU3796" s="16"/>
    </row>
    <row r="3797" spans="2:151" ht="26.25" customHeight="1" x14ac:dyDescent="0.2">
      <c r="B3797" s="15"/>
      <c r="C3797" s="15"/>
      <c r="F3797" s="15"/>
      <c r="G3797" s="15"/>
      <c r="H3797" s="15"/>
      <c r="EU3797" s="16"/>
    </row>
    <row r="3798" spans="2:151" ht="26.25" customHeight="1" x14ac:dyDescent="0.2">
      <c r="B3798" s="15"/>
      <c r="C3798" s="15"/>
      <c r="F3798" s="15"/>
      <c r="G3798" s="15"/>
      <c r="H3798" s="15"/>
      <c r="EU3798" s="16"/>
    </row>
    <row r="3799" spans="2:151" ht="26.25" customHeight="1" x14ac:dyDescent="0.2">
      <c r="B3799" s="15"/>
      <c r="C3799" s="15"/>
      <c r="F3799" s="15"/>
      <c r="G3799" s="15"/>
      <c r="H3799" s="15"/>
      <c r="EU3799" s="16"/>
    </row>
    <row r="3800" spans="2:151" ht="26.25" customHeight="1" x14ac:dyDescent="0.2">
      <c r="B3800" s="15"/>
      <c r="C3800" s="15"/>
      <c r="F3800" s="15"/>
      <c r="G3800" s="15"/>
      <c r="H3800" s="15"/>
      <c r="EU3800" s="16"/>
    </row>
    <row r="3801" spans="2:151" ht="26.25" customHeight="1" x14ac:dyDescent="0.2">
      <c r="B3801" s="15"/>
      <c r="C3801" s="15"/>
      <c r="F3801" s="15"/>
      <c r="G3801" s="15"/>
      <c r="H3801" s="15"/>
      <c r="EU3801" s="16"/>
    </row>
    <row r="3802" spans="2:151" ht="26.25" customHeight="1" x14ac:dyDescent="0.2">
      <c r="B3802" s="15"/>
      <c r="C3802" s="15"/>
      <c r="F3802" s="15"/>
      <c r="G3802" s="15"/>
      <c r="H3802" s="15"/>
      <c r="EU3802" s="16"/>
    </row>
    <row r="3803" spans="2:151" ht="26.25" customHeight="1" x14ac:dyDescent="0.2">
      <c r="B3803" s="15"/>
      <c r="C3803" s="15"/>
      <c r="F3803" s="15"/>
      <c r="G3803" s="15"/>
      <c r="H3803" s="15"/>
      <c r="EU3803" s="16"/>
    </row>
    <row r="3804" spans="2:151" ht="26.25" customHeight="1" x14ac:dyDescent="0.2">
      <c r="B3804" s="15"/>
      <c r="C3804" s="15"/>
      <c r="F3804" s="15"/>
      <c r="G3804" s="15"/>
      <c r="H3804" s="15"/>
      <c r="EU3804" s="16"/>
    </row>
    <row r="3805" spans="2:151" ht="26.25" customHeight="1" x14ac:dyDescent="0.2">
      <c r="B3805" s="15"/>
      <c r="C3805" s="15"/>
      <c r="F3805" s="15"/>
      <c r="G3805" s="15"/>
      <c r="H3805" s="15"/>
      <c r="EU3805" s="16"/>
    </row>
    <row r="3806" spans="2:151" ht="26.25" customHeight="1" x14ac:dyDescent="0.2">
      <c r="B3806" s="15"/>
      <c r="C3806" s="15"/>
      <c r="F3806" s="15"/>
      <c r="G3806" s="15"/>
      <c r="H3806" s="15"/>
      <c r="EU3806" s="16"/>
    </row>
    <row r="3807" spans="2:151" ht="26.25" customHeight="1" x14ac:dyDescent="0.2">
      <c r="B3807" s="15"/>
      <c r="C3807" s="15"/>
      <c r="F3807" s="15"/>
      <c r="G3807" s="15"/>
      <c r="H3807" s="15"/>
      <c r="EU3807" s="16"/>
    </row>
    <row r="3808" spans="2:151" ht="26.25" customHeight="1" x14ac:dyDescent="0.2">
      <c r="B3808" s="15"/>
      <c r="C3808" s="15"/>
      <c r="F3808" s="15"/>
      <c r="G3808" s="15"/>
      <c r="H3808" s="15"/>
      <c r="EU3808" s="16"/>
    </row>
    <row r="3809" spans="2:151" ht="26.25" customHeight="1" x14ac:dyDescent="0.2">
      <c r="B3809" s="15"/>
      <c r="C3809" s="15"/>
      <c r="F3809" s="15"/>
      <c r="G3809" s="15"/>
      <c r="H3809" s="15"/>
      <c r="EU3809" s="16"/>
    </row>
    <row r="3810" spans="2:151" ht="26.25" customHeight="1" x14ac:dyDescent="0.2">
      <c r="B3810" s="15"/>
      <c r="C3810" s="15"/>
      <c r="F3810" s="15"/>
      <c r="G3810" s="15"/>
      <c r="H3810" s="15"/>
      <c r="EU3810" s="16"/>
    </row>
    <row r="3811" spans="2:151" ht="26.25" customHeight="1" x14ac:dyDescent="0.2">
      <c r="B3811" s="15"/>
      <c r="C3811" s="15"/>
      <c r="F3811" s="15"/>
      <c r="G3811" s="15"/>
      <c r="H3811" s="15"/>
      <c r="EU3811" s="16"/>
    </row>
    <row r="3812" spans="2:151" ht="26.25" customHeight="1" x14ac:dyDescent="0.2">
      <c r="B3812" s="15"/>
      <c r="C3812" s="15"/>
      <c r="F3812" s="15"/>
      <c r="G3812" s="15"/>
      <c r="H3812" s="15"/>
      <c r="EU3812" s="16"/>
    </row>
    <row r="3813" spans="2:151" ht="26.25" customHeight="1" x14ac:dyDescent="0.2">
      <c r="B3813" s="15"/>
      <c r="C3813" s="15"/>
      <c r="F3813" s="15"/>
      <c r="G3813" s="15"/>
      <c r="H3813" s="15"/>
      <c r="EU3813" s="16"/>
    </row>
    <row r="3814" spans="2:151" ht="26.25" customHeight="1" x14ac:dyDescent="0.2">
      <c r="B3814" s="15"/>
      <c r="C3814" s="15"/>
      <c r="F3814" s="15"/>
      <c r="G3814" s="15"/>
      <c r="H3814" s="15"/>
      <c r="EU3814" s="16"/>
    </row>
    <row r="3815" spans="2:151" ht="26.25" customHeight="1" x14ac:dyDescent="0.2">
      <c r="B3815" s="15"/>
      <c r="C3815" s="15"/>
      <c r="F3815" s="15"/>
      <c r="G3815" s="15"/>
      <c r="H3815" s="15"/>
      <c r="EU3815" s="16"/>
    </row>
    <row r="3816" spans="2:151" ht="26.25" customHeight="1" x14ac:dyDescent="0.2">
      <c r="B3816" s="15"/>
      <c r="C3816" s="15"/>
      <c r="F3816" s="15"/>
      <c r="G3816" s="15"/>
      <c r="H3816" s="15"/>
      <c r="EU3816" s="16"/>
    </row>
    <row r="3817" spans="2:151" ht="26.25" customHeight="1" x14ac:dyDescent="0.2">
      <c r="B3817" s="15"/>
      <c r="C3817" s="15"/>
      <c r="F3817" s="15"/>
      <c r="G3817" s="15"/>
      <c r="H3817" s="15"/>
      <c r="EU3817" s="16"/>
    </row>
    <row r="3818" spans="2:151" ht="26.25" customHeight="1" x14ac:dyDescent="0.2">
      <c r="B3818" s="15"/>
      <c r="C3818" s="15"/>
      <c r="F3818" s="15"/>
      <c r="G3818" s="15"/>
      <c r="H3818" s="15"/>
      <c r="EU3818" s="16"/>
    </row>
    <row r="3819" spans="2:151" ht="26.25" customHeight="1" x14ac:dyDescent="0.2">
      <c r="B3819" s="15"/>
      <c r="C3819" s="15"/>
      <c r="F3819" s="15"/>
      <c r="G3819" s="15"/>
      <c r="H3819" s="15"/>
      <c r="EU3819" s="16"/>
    </row>
    <row r="3820" spans="2:151" ht="26.25" customHeight="1" x14ac:dyDescent="0.2">
      <c r="B3820" s="15"/>
      <c r="C3820" s="15"/>
      <c r="F3820" s="15"/>
      <c r="G3820" s="15"/>
      <c r="H3820" s="15"/>
      <c r="EU3820" s="16"/>
    </row>
    <row r="3821" spans="2:151" ht="26.25" customHeight="1" x14ac:dyDescent="0.2">
      <c r="B3821" s="15"/>
      <c r="C3821" s="15"/>
      <c r="F3821" s="15"/>
      <c r="G3821" s="15"/>
      <c r="H3821" s="15"/>
      <c r="EU3821" s="16"/>
    </row>
    <row r="3822" spans="2:151" ht="26.25" customHeight="1" x14ac:dyDescent="0.2">
      <c r="B3822" s="15"/>
      <c r="C3822" s="15"/>
      <c r="F3822" s="15"/>
      <c r="G3822" s="15"/>
      <c r="H3822" s="15"/>
      <c r="EU3822" s="16"/>
    </row>
    <row r="3823" spans="2:151" ht="26.25" customHeight="1" x14ac:dyDescent="0.2">
      <c r="B3823" s="15"/>
      <c r="C3823" s="15"/>
      <c r="F3823" s="15"/>
      <c r="G3823" s="15"/>
      <c r="H3823" s="15"/>
      <c r="EU3823" s="16"/>
    </row>
    <row r="3824" spans="2:151" ht="26.25" customHeight="1" x14ac:dyDescent="0.2">
      <c r="B3824" s="15"/>
      <c r="C3824" s="15"/>
      <c r="F3824" s="15"/>
      <c r="G3824" s="15"/>
      <c r="H3824" s="15"/>
      <c r="EU3824" s="16"/>
    </row>
    <row r="3825" spans="2:151" ht="26.25" customHeight="1" x14ac:dyDescent="0.2">
      <c r="B3825" s="15"/>
      <c r="C3825" s="15"/>
      <c r="F3825" s="15"/>
      <c r="G3825" s="15"/>
      <c r="H3825" s="15"/>
      <c r="EU3825" s="16"/>
    </row>
    <row r="3826" spans="2:151" ht="26.25" customHeight="1" x14ac:dyDescent="0.2">
      <c r="B3826" s="15"/>
      <c r="C3826" s="15"/>
      <c r="F3826" s="15"/>
      <c r="G3826" s="15"/>
      <c r="H3826" s="15"/>
      <c r="EU3826" s="16"/>
    </row>
    <row r="3827" spans="2:151" ht="26.25" customHeight="1" x14ac:dyDescent="0.2">
      <c r="B3827" s="15"/>
      <c r="C3827" s="15"/>
      <c r="F3827" s="15"/>
      <c r="G3827" s="15"/>
      <c r="H3827" s="15"/>
      <c r="EU3827" s="16"/>
    </row>
    <row r="3828" spans="2:151" ht="26.25" customHeight="1" x14ac:dyDescent="0.2">
      <c r="B3828" s="15"/>
      <c r="C3828" s="15"/>
      <c r="F3828" s="15"/>
      <c r="G3828" s="15"/>
      <c r="H3828" s="15"/>
      <c r="EU3828" s="16"/>
    </row>
    <row r="3829" spans="2:151" ht="26.25" customHeight="1" x14ac:dyDescent="0.2">
      <c r="B3829" s="15"/>
      <c r="C3829" s="15"/>
      <c r="F3829" s="15"/>
      <c r="G3829" s="15"/>
      <c r="H3829" s="15"/>
      <c r="EU3829" s="16"/>
    </row>
    <row r="3830" spans="2:151" ht="26.25" customHeight="1" x14ac:dyDescent="0.2">
      <c r="B3830" s="15"/>
      <c r="C3830" s="15"/>
      <c r="F3830" s="15"/>
      <c r="G3830" s="15"/>
      <c r="H3830" s="15"/>
      <c r="EU3830" s="16"/>
    </row>
    <row r="3831" spans="2:151" ht="26.25" customHeight="1" x14ac:dyDescent="0.2">
      <c r="B3831" s="15"/>
      <c r="C3831" s="15"/>
      <c r="F3831" s="15"/>
      <c r="G3831" s="15"/>
      <c r="H3831" s="15"/>
      <c r="EU3831" s="16"/>
    </row>
    <row r="3832" spans="2:151" ht="26.25" customHeight="1" x14ac:dyDescent="0.2">
      <c r="B3832" s="15"/>
      <c r="C3832" s="15"/>
      <c r="F3832" s="15"/>
      <c r="G3832" s="15"/>
      <c r="H3832" s="15"/>
      <c r="EU3832" s="16"/>
    </row>
    <row r="3833" spans="2:151" ht="26.25" customHeight="1" x14ac:dyDescent="0.2">
      <c r="B3833" s="15"/>
      <c r="C3833" s="15"/>
      <c r="F3833" s="15"/>
      <c r="G3833" s="15"/>
      <c r="H3833" s="15"/>
      <c r="EU3833" s="16"/>
    </row>
    <row r="3834" spans="2:151" ht="26.25" customHeight="1" x14ac:dyDescent="0.2">
      <c r="B3834" s="15"/>
      <c r="C3834" s="15"/>
      <c r="F3834" s="15"/>
      <c r="G3834" s="15"/>
      <c r="H3834" s="15"/>
      <c r="EU3834" s="16"/>
    </row>
    <row r="3835" spans="2:151" ht="26.25" customHeight="1" x14ac:dyDescent="0.2">
      <c r="B3835" s="15"/>
      <c r="C3835" s="15"/>
      <c r="F3835" s="15"/>
      <c r="G3835" s="15"/>
      <c r="H3835" s="15"/>
      <c r="EU3835" s="16"/>
    </row>
    <row r="3836" spans="2:151" ht="26.25" customHeight="1" x14ac:dyDescent="0.2">
      <c r="B3836" s="15"/>
      <c r="C3836" s="15"/>
      <c r="F3836" s="15"/>
      <c r="G3836" s="15"/>
      <c r="H3836" s="15"/>
      <c r="EU3836" s="16"/>
    </row>
    <row r="3837" spans="2:151" ht="26.25" customHeight="1" x14ac:dyDescent="0.2">
      <c r="B3837" s="15"/>
      <c r="C3837" s="15"/>
      <c r="F3837" s="15"/>
      <c r="G3837" s="15"/>
      <c r="H3837" s="15"/>
      <c r="EU3837" s="16"/>
    </row>
    <row r="3838" spans="2:151" ht="26.25" customHeight="1" x14ac:dyDescent="0.2">
      <c r="B3838" s="15"/>
      <c r="C3838" s="15"/>
      <c r="F3838" s="15"/>
      <c r="G3838" s="15"/>
      <c r="H3838" s="15"/>
      <c r="EU3838" s="16"/>
    </row>
    <row r="3839" spans="2:151" ht="26.25" customHeight="1" x14ac:dyDescent="0.2">
      <c r="B3839" s="15"/>
      <c r="C3839" s="15"/>
      <c r="F3839" s="15"/>
      <c r="G3839" s="15"/>
      <c r="H3839" s="15"/>
      <c r="EU3839" s="16"/>
    </row>
    <row r="3840" spans="2:151" ht="26.25" customHeight="1" x14ac:dyDescent="0.2">
      <c r="B3840" s="15"/>
      <c r="C3840" s="15"/>
      <c r="F3840" s="15"/>
      <c r="G3840" s="15"/>
      <c r="H3840" s="15"/>
      <c r="EU3840" s="16"/>
    </row>
    <row r="3841" spans="2:151" ht="26.25" customHeight="1" x14ac:dyDescent="0.2">
      <c r="B3841" s="15"/>
      <c r="C3841" s="15"/>
      <c r="F3841" s="15"/>
      <c r="G3841" s="15"/>
      <c r="H3841" s="15"/>
      <c r="EU3841" s="16"/>
    </row>
    <row r="3842" spans="2:151" ht="26.25" customHeight="1" x14ac:dyDescent="0.2">
      <c r="B3842" s="15"/>
      <c r="C3842" s="15"/>
      <c r="F3842" s="15"/>
      <c r="G3842" s="15"/>
      <c r="H3842" s="15"/>
      <c r="EU3842" s="16"/>
    </row>
    <row r="3843" spans="2:151" ht="26.25" customHeight="1" x14ac:dyDescent="0.2">
      <c r="B3843" s="15"/>
      <c r="C3843" s="15"/>
      <c r="F3843" s="15"/>
      <c r="G3843" s="15"/>
      <c r="H3843" s="15"/>
      <c r="EU3843" s="16"/>
    </row>
    <row r="3844" spans="2:151" ht="26.25" customHeight="1" x14ac:dyDescent="0.2">
      <c r="B3844" s="15"/>
      <c r="C3844" s="15"/>
      <c r="F3844" s="15"/>
      <c r="G3844" s="15"/>
      <c r="H3844" s="15"/>
      <c r="EU3844" s="16"/>
    </row>
    <row r="3845" spans="2:151" ht="26.25" customHeight="1" x14ac:dyDescent="0.2">
      <c r="B3845" s="15"/>
      <c r="C3845" s="15"/>
      <c r="F3845" s="15"/>
      <c r="G3845" s="15"/>
      <c r="H3845" s="15"/>
      <c r="EU3845" s="16"/>
    </row>
    <row r="3846" spans="2:151" ht="26.25" customHeight="1" x14ac:dyDescent="0.2">
      <c r="B3846" s="15"/>
      <c r="C3846" s="15"/>
      <c r="F3846" s="15"/>
      <c r="G3846" s="15"/>
      <c r="H3846" s="15"/>
      <c r="EU3846" s="16"/>
    </row>
    <row r="3847" spans="2:151" ht="26.25" customHeight="1" x14ac:dyDescent="0.2">
      <c r="B3847" s="15"/>
      <c r="C3847" s="15"/>
      <c r="F3847" s="15"/>
      <c r="G3847" s="15"/>
      <c r="H3847" s="15"/>
      <c r="EU3847" s="16"/>
    </row>
    <row r="3848" spans="2:151" ht="26.25" customHeight="1" x14ac:dyDescent="0.2">
      <c r="B3848" s="15"/>
      <c r="C3848" s="15"/>
      <c r="F3848" s="15"/>
      <c r="G3848" s="15"/>
      <c r="H3848" s="15"/>
      <c r="EU3848" s="16"/>
    </row>
    <row r="3849" spans="2:151" ht="26.25" customHeight="1" x14ac:dyDescent="0.2">
      <c r="B3849" s="15"/>
      <c r="C3849" s="15"/>
      <c r="F3849" s="15"/>
      <c r="G3849" s="15"/>
      <c r="H3849" s="15"/>
      <c r="EU3849" s="16"/>
    </row>
    <row r="3850" spans="2:151" ht="26.25" customHeight="1" x14ac:dyDescent="0.2">
      <c r="B3850" s="15"/>
      <c r="C3850" s="15"/>
      <c r="F3850" s="15"/>
      <c r="G3850" s="15"/>
      <c r="H3850" s="15"/>
      <c r="EU3850" s="16"/>
    </row>
    <row r="3851" spans="2:151" ht="26.25" customHeight="1" x14ac:dyDescent="0.2">
      <c r="B3851" s="15"/>
      <c r="C3851" s="15"/>
      <c r="F3851" s="15"/>
      <c r="G3851" s="15"/>
      <c r="H3851" s="15"/>
      <c r="EU3851" s="16"/>
    </row>
    <row r="3852" spans="2:151" ht="26.25" customHeight="1" x14ac:dyDescent="0.2">
      <c r="B3852" s="15"/>
      <c r="C3852" s="15"/>
      <c r="F3852" s="15"/>
      <c r="G3852" s="15"/>
      <c r="H3852" s="15"/>
      <c r="EU3852" s="16"/>
    </row>
    <row r="3853" spans="2:151" ht="26.25" customHeight="1" x14ac:dyDescent="0.2">
      <c r="B3853" s="15"/>
      <c r="C3853" s="15"/>
      <c r="F3853" s="15"/>
      <c r="G3853" s="15"/>
      <c r="H3853" s="15"/>
      <c r="EU3853" s="16"/>
    </row>
    <row r="3854" spans="2:151" ht="26.25" customHeight="1" x14ac:dyDescent="0.2">
      <c r="B3854" s="15"/>
      <c r="C3854" s="15"/>
      <c r="F3854" s="15"/>
      <c r="G3854" s="15"/>
      <c r="H3854" s="15"/>
      <c r="EU3854" s="16"/>
    </row>
    <row r="3855" spans="2:151" ht="26.25" customHeight="1" x14ac:dyDescent="0.2">
      <c r="B3855" s="15"/>
      <c r="C3855" s="15"/>
      <c r="F3855" s="15"/>
      <c r="G3855" s="15"/>
      <c r="H3855" s="15"/>
      <c r="EU3855" s="16"/>
    </row>
    <row r="3856" spans="2:151" ht="26.25" customHeight="1" x14ac:dyDescent="0.2">
      <c r="B3856" s="15"/>
      <c r="C3856" s="15"/>
      <c r="F3856" s="15"/>
      <c r="G3856" s="15"/>
      <c r="H3856" s="15"/>
      <c r="EU3856" s="16"/>
    </row>
    <row r="3857" spans="2:151" ht="26.25" customHeight="1" x14ac:dyDescent="0.2">
      <c r="B3857" s="15"/>
      <c r="C3857" s="15"/>
      <c r="F3857" s="15"/>
      <c r="G3857" s="15"/>
      <c r="H3857" s="15"/>
      <c r="EU3857" s="16"/>
    </row>
    <row r="3858" spans="2:151" ht="26.25" customHeight="1" x14ac:dyDescent="0.2">
      <c r="B3858" s="15"/>
      <c r="C3858" s="15"/>
      <c r="F3858" s="15"/>
      <c r="G3858" s="15"/>
      <c r="H3858" s="15"/>
      <c r="EU3858" s="16"/>
    </row>
    <row r="3859" spans="2:151" ht="26.25" customHeight="1" x14ac:dyDescent="0.2">
      <c r="B3859" s="15"/>
      <c r="C3859" s="15"/>
      <c r="F3859" s="15"/>
      <c r="G3859" s="15"/>
      <c r="H3859" s="15"/>
      <c r="EU3859" s="16"/>
    </row>
    <row r="3860" spans="2:151" ht="26.25" customHeight="1" x14ac:dyDescent="0.2">
      <c r="B3860" s="15"/>
      <c r="C3860" s="15"/>
      <c r="F3860" s="15"/>
      <c r="G3860" s="15"/>
      <c r="H3860" s="15"/>
      <c r="EU3860" s="16"/>
    </row>
    <row r="3861" spans="2:151" ht="26.25" customHeight="1" x14ac:dyDescent="0.2">
      <c r="B3861" s="15"/>
      <c r="C3861" s="15"/>
      <c r="F3861" s="15"/>
      <c r="G3861" s="15"/>
      <c r="H3861" s="15"/>
      <c r="EU3861" s="16"/>
    </row>
    <row r="3862" spans="2:151" ht="26.25" customHeight="1" x14ac:dyDescent="0.2">
      <c r="B3862" s="15"/>
      <c r="C3862" s="15"/>
      <c r="F3862" s="15"/>
      <c r="G3862" s="15"/>
      <c r="H3862" s="15"/>
      <c r="EU3862" s="16"/>
    </row>
    <row r="3863" spans="2:151" ht="26.25" customHeight="1" x14ac:dyDescent="0.2">
      <c r="B3863" s="15"/>
      <c r="C3863" s="15"/>
      <c r="F3863" s="15"/>
      <c r="G3863" s="15"/>
      <c r="H3863" s="15"/>
      <c r="EU3863" s="16"/>
    </row>
    <row r="3864" spans="2:151" ht="26.25" customHeight="1" x14ac:dyDescent="0.2">
      <c r="B3864" s="15"/>
      <c r="C3864" s="15"/>
      <c r="F3864" s="15"/>
      <c r="G3864" s="15"/>
      <c r="H3864" s="15"/>
      <c r="EU3864" s="16"/>
    </row>
    <row r="3865" spans="2:151" ht="26.25" customHeight="1" x14ac:dyDescent="0.2">
      <c r="B3865" s="15"/>
      <c r="C3865" s="15"/>
      <c r="F3865" s="15"/>
      <c r="G3865" s="15"/>
      <c r="H3865" s="15"/>
      <c r="EU3865" s="16"/>
    </row>
    <row r="3866" spans="2:151" ht="26.25" customHeight="1" x14ac:dyDescent="0.2">
      <c r="B3866" s="15"/>
      <c r="C3866" s="15"/>
      <c r="F3866" s="15"/>
      <c r="G3866" s="15"/>
      <c r="H3866" s="15"/>
      <c r="EU3866" s="16"/>
    </row>
    <row r="3867" spans="2:151" ht="26.25" customHeight="1" x14ac:dyDescent="0.2">
      <c r="B3867" s="15"/>
      <c r="C3867" s="15"/>
      <c r="F3867" s="15"/>
      <c r="G3867" s="15"/>
      <c r="H3867" s="15"/>
      <c r="EU3867" s="16"/>
    </row>
    <row r="3868" spans="2:151" ht="26.25" customHeight="1" x14ac:dyDescent="0.2">
      <c r="B3868" s="15"/>
      <c r="C3868" s="15"/>
      <c r="F3868" s="15"/>
      <c r="G3868" s="15"/>
      <c r="H3868" s="15"/>
      <c r="EU3868" s="16"/>
    </row>
    <row r="3869" spans="2:151" ht="26.25" customHeight="1" x14ac:dyDescent="0.2">
      <c r="B3869" s="15"/>
      <c r="C3869" s="15"/>
      <c r="F3869" s="15"/>
      <c r="G3869" s="15"/>
      <c r="H3869" s="15"/>
      <c r="EU3869" s="16"/>
    </row>
    <row r="3870" spans="2:151" ht="26.25" customHeight="1" x14ac:dyDescent="0.2">
      <c r="B3870" s="15"/>
      <c r="C3870" s="15"/>
      <c r="F3870" s="15"/>
      <c r="G3870" s="15"/>
      <c r="H3870" s="15"/>
      <c r="EU3870" s="16"/>
    </row>
    <row r="3871" spans="2:151" ht="26.25" customHeight="1" x14ac:dyDescent="0.2">
      <c r="B3871" s="15"/>
      <c r="C3871" s="15"/>
      <c r="F3871" s="15"/>
      <c r="G3871" s="15"/>
      <c r="H3871" s="15"/>
      <c r="EU3871" s="16"/>
    </row>
    <row r="3872" spans="2:151" ht="26.25" customHeight="1" x14ac:dyDescent="0.2">
      <c r="B3872" s="15"/>
      <c r="C3872" s="15"/>
      <c r="F3872" s="15"/>
      <c r="G3872" s="15"/>
      <c r="H3872" s="15"/>
      <c r="EU3872" s="16"/>
    </row>
    <row r="3873" spans="2:151" ht="26.25" customHeight="1" x14ac:dyDescent="0.2">
      <c r="B3873" s="15"/>
      <c r="C3873" s="15"/>
      <c r="F3873" s="15"/>
      <c r="G3873" s="15"/>
      <c r="H3873" s="15"/>
      <c r="EU3873" s="16"/>
    </row>
    <row r="3874" spans="2:151" ht="26.25" customHeight="1" x14ac:dyDescent="0.2">
      <c r="B3874" s="15"/>
      <c r="C3874" s="15"/>
      <c r="F3874" s="15"/>
      <c r="G3874" s="15"/>
      <c r="H3874" s="15"/>
      <c r="EU3874" s="16"/>
    </row>
    <row r="3875" spans="2:151" ht="26.25" customHeight="1" x14ac:dyDescent="0.2">
      <c r="B3875" s="15"/>
      <c r="C3875" s="15"/>
      <c r="F3875" s="15"/>
      <c r="G3875" s="15"/>
      <c r="H3875" s="15"/>
      <c r="EU3875" s="16"/>
    </row>
    <row r="3876" spans="2:151" ht="26.25" customHeight="1" x14ac:dyDescent="0.2">
      <c r="B3876" s="15"/>
      <c r="C3876" s="15"/>
      <c r="F3876" s="15"/>
      <c r="G3876" s="15"/>
      <c r="H3876" s="15"/>
      <c r="EU3876" s="16"/>
    </row>
    <row r="3877" spans="2:151" ht="26.25" customHeight="1" x14ac:dyDescent="0.2">
      <c r="B3877" s="15"/>
      <c r="C3877" s="15"/>
      <c r="F3877" s="15"/>
      <c r="G3877" s="15"/>
      <c r="H3877" s="15"/>
      <c r="EU3877" s="16"/>
    </row>
    <row r="3878" spans="2:151" ht="26.25" customHeight="1" x14ac:dyDescent="0.2">
      <c r="B3878" s="15"/>
      <c r="C3878" s="15"/>
      <c r="F3878" s="15"/>
      <c r="G3878" s="15"/>
      <c r="H3878" s="15"/>
      <c r="EU3878" s="16"/>
    </row>
    <row r="3879" spans="2:151" ht="26.25" customHeight="1" x14ac:dyDescent="0.2">
      <c r="B3879" s="15"/>
      <c r="C3879" s="15"/>
      <c r="F3879" s="15"/>
      <c r="G3879" s="15"/>
      <c r="H3879" s="15"/>
      <c r="EU3879" s="16"/>
    </row>
    <row r="3880" spans="2:151" ht="26.25" customHeight="1" x14ac:dyDescent="0.2">
      <c r="B3880" s="15"/>
      <c r="C3880" s="15"/>
      <c r="F3880" s="15"/>
      <c r="G3880" s="15"/>
      <c r="H3880" s="15"/>
      <c r="EU3880" s="16"/>
    </row>
    <row r="3881" spans="2:151" ht="26.25" customHeight="1" x14ac:dyDescent="0.2">
      <c r="B3881" s="15"/>
      <c r="C3881" s="15"/>
      <c r="F3881" s="15"/>
      <c r="G3881" s="15"/>
      <c r="H3881" s="15"/>
      <c r="EU3881" s="16"/>
    </row>
    <row r="3882" spans="2:151" ht="26.25" customHeight="1" x14ac:dyDescent="0.2">
      <c r="B3882" s="15"/>
      <c r="C3882" s="15"/>
      <c r="F3882" s="15"/>
      <c r="G3882" s="15"/>
      <c r="H3882" s="15"/>
      <c r="EU3882" s="16"/>
    </row>
    <row r="3883" spans="2:151" ht="26.25" customHeight="1" x14ac:dyDescent="0.2">
      <c r="B3883" s="15"/>
      <c r="C3883" s="15"/>
      <c r="F3883" s="15"/>
      <c r="G3883" s="15"/>
      <c r="H3883" s="15"/>
      <c r="EU3883" s="16"/>
    </row>
    <row r="3884" spans="2:151" ht="26.25" customHeight="1" x14ac:dyDescent="0.2">
      <c r="B3884" s="15"/>
      <c r="C3884" s="15"/>
      <c r="F3884" s="15"/>
      <c r="G3884" s="15"/>
      <c r="H3884" s="15"/>
      <c r="EU3884" s="16"/>
    </row>
    <row r="3885" spans="2:151" ht="26.25" customHeight="1" x14ac:dyDescent="0.2">
      <c r="B3885" s="15"/>
      <c r="C3885" s="15"/>
      <c r="F3885" s="15"/>
      <c r="G3885" s="15"/>
      <c r="H3885" s="15"/>
      <c r="EU3885" s="16"/>
    </row>
    <row r="3886" spans="2:151" ht="26.25" customHeight="1" x14ac:dyDescent="0.2">
      <c r="B3886" s="15"/>
      <c r="C3886" s="15"/>
      <c r="F3886" s="15"/>
      <c r="G3886" s="15"/>
      <c r="H3886" s="15"/>
      <c r="EU3886" s="16"/>
    </row>
    <row r="3887" spans="2:151" ht="26.25" customHeight="1" x14ac:dyDescent="0.2">
      <c r="B3887" s="15"/>
      <c r="C3887" s="15"/>
      <c r="F3887" s="15"/>
      <c r="G3887" s="15"/>
      <c r="H3887" s="15"/>
      <c r="EU3887" s="16"/>
    </row>
    <row r="3888" spans="2:151" ht="26.25" customHeight="1" x14ac:dyDescent="0.2">
      <c r="B3888" s="15"/>
      <c r="C3888" s="15"/>
      <c r="F3888" s="15"/>
      <c r="G3888" s="15"/>
      <c r="H3888" s="15"/>
      <c r="EU3888" s="16"/>
    </row>
    <row r="3889" spans="2:151" ht="26.25" customHeight="1" x14ac:dyDescent="0.2">
      <c r="B3889" s="15"/>
      <c r="C3889" s="15"/>
      <c r="F3889" s="15"/>
      <c r="G3889" s="15"/>
      <c r="H3889" s="15"/>
      <c r="EU3889" s="16"/>
    </row>
    <row r="3890" spans="2:151" ht="26.25" customHeight="1" x14ac:dyDescent="0.2">
      <c r="B3890" s="15"/>
      <c r="C3890" s="15"/>
      <c r="F3890" s="15"/>
      <c r="G3890" s="15"/>
      <c r="H3890" s="15"/>
      <c r="EU3890" s="16"/>
    </row>
    <row r="3891" spans="2:151" ht="26.25" customHeight="1" x14ac:dyDescent="0.2">
      <c r="B3891" s="15"/>
      <c r="C3891" s="15"/>
      <c r="F3891" s="15"/>
      <c r="G3891" s="15"/>
      <c r="H3891" s="15"/>
      <c r="EU3891" s="16"/>
    </row>
    <row r="3892" spans="2:151" ht="26.25" customHeight="1" x14ac:dyDescent="0.2">
      <c r="B3892" s="15"/>
      <c r="C3892" s="15"/>
      <c r="F3892" s="15"/>
      <c r="G3892" s="15"/>
      <c r="H3892" s="15"/>
      <c r="EU3892" s="16"/>
    </row>
    <row r="3893" spans="2:151" ht="26.25" customHeight="1" x14ac:dyDescent="0.2">
      <c r="B3893" s="15"/>
      <c r="C3893" s="15"/>
      <c r="F3893" s="15"/>
      <c r="G3893" s="15"/>
      <c r="H3893" s="15"/>
      <c r="EU3893" s="16"/>
    </row>
    <row r="3894" spans="2:151" ht="26.25" customHeight="1" x14ac:dyDescent="0.2">
      <c r="B3894" s="15"/>
      <c r="C3894" s="15"/>
      <c r="F3894" s="15"/>
      <c r="G3894" s="15"/>
      <c r="H3894" s="15"/>
      <c r="EU3894" s="16"/>
    </row>
    <row r="3895" spans="2:151" ht="26.25" customHeight="1" x14ac:dyDescent="0.2">
      <c r="B3895" s="15"/>
      <c r="C3895" s="15"/>
      <c r="F3895" s="15"/>
      <c r="G3895" s="15"/>
      <c r="H3895" s="15"/>
      <c r="EU3895" s="16"/>
    </row>
    <row r="3896" spans="2:151" ht="26.25" customHeight="1" x14ac:dyDescent="0.2">
      <c r="B3896" s="15"/>
      <c r="C3896" s="15"/>
      <c r="F3896" s="15"/>
      <c r="G3896" s="15"/>
      <c r="H3896" s="15"/>
      <c r="EU3896" s="16"/>
    </row>
    <row r="3897" spans="2:151" ht="26.25" customHeight="1" x14ac:dyDescent="0.2">
      <c r="B3897" s="15"/>
      <c r="C3897" s="15"/>
      <c r="F3897" s="15"/>
      <c r="G3897" s="15"/>
      <c r="H3897" s="15"/>
      <c r="EU3897" s="16"/>
    </row>
    <row r="3898" spans="2:151" ht="26.25" customHeight="1" x14ac:dyDescent="0.2">
      <c r="B3898" s="15"/>
      <c r="C3898" s="15"/>
      <c r="F3898" s="15"/>
      <c r="G3898" s="15"/>
      <c r="H3898" s="15"/>
      <c r="EU3898" s="16"/>
    </row>
    <row r="3899" spans="2:151" ht="26.25" customHeight="1" x14ac:dyDescent="0.2">
      <c r="B3899" s="15"/>
      <c r="C3899" s="15"/>
      <c r="F3899" s="15"/>
      <c r="G3899" s="15"/>
      <c r="H3899" s="15"/>
      <c r="EU3899" s="16"/>
    </row>
    <row r="3900" spans="2:151" ht="26.25" customHeight="1" x14ac:dyDescent="0.2">
      <c r="B3900" s="15"/>
      <c r="C3900" s="15"/>
      <c r="F3900" s="15"/>
      <c r="G3900" s="15"/>
      <c r="H3900" s="15"/>
      <c r="EU3900" s="16"/>
    </row>
    <row r="3901" spans="2:151" ht="26.25" customHeight="1" x14ac:dyDescent="0.2">
      <c r="B3901" s="15"/>
      <c r="C3901" s="15"/>
      <c r="F3901" s="15"/>
      <c r="G3901" s="15"/>
      <c r="H3901" s="15"/>
      <c r="EU3901" s="16"/>
    </row>
    <row r="3902" spans="2:151" ht="26.25" customHeight="1" x14ac:dyDescent="0.2">
      <c r="B3902" s="15"/>
      <c r="C3902" s="15"/>
      <c r="F3902" s="15"/>
      <c r="G3902" s="15"/>
      <c r="H3902" s="15"/>
      <c r="EU3902" s="16"/>
    </row>
    <row r="3903" spans="2:151" ht="26.25" customHeight="1" x14ac:dyDescent="0.2">
      <c r="B3903" s="15"/>
      <c r="C3903" s="15"/>
      <c r="F3903" s="15"/>
      <c r="G3903" s="15"/>
      <c r="H3903" s="15"/>
      <c r="EU3903" s="16"/>
    </row>
    <row r="3904" spans="2:151" ht="26.25" customHeight="1" x14ac:dyDescent="0.2">
      <c r="B3904" s="15"/>
      <c r="C3904" s="15"/>
      <c r="F3904" s="15"/>
      <c r="G3904" s="15"/>
      <c r="H3904" s="15"/>
      <c r="EU3904" s="16"/>
    </row>
    <row r="3905" spans="2:151" ht="26.25" customHeight="1" x14ac:dyDescent="0.2">
      <c r="B3905" s="15"/>
      <c r="C3905" s="15"/>
      <c r="F3905" s="15"/>
      <c r="G3905" s="15"/>
      <c r="H3905" s="15"/>
      <c r="EU3905" s="16"/>
    </row>
    <row r="3906" spans="2:151" ht="26.25" customHeight="1" x14ac:dyDescent="0.2">
      <c r="B3906" s="15"/>
      <c r="C3906" s="15"/>
      <c r="F3906" s="15"/>
      <c r="G3906" s="15"/>
      <c r="H3906" s="15"/>
      <c r="EU3906" s="16"/>
    </row>
    <row r="3907" spans="2:151" ht="26.25" customHeight="1" x14ac:dyDescent="0.2">
      <c r="B3907" s="15"/>
      <c r="C3907" s="15"/>
      <c r="F3907" s="15"/>
      <c r="G3907" s="15"/>
      <c r="H3907" s="15"/>
      <c r="EU3907" s="16"/>
    </row>
    <row r="3908" spans="2:151" ht="26.25" customHeight="1" x14ac:dyDescent="0.2">
      <c r="B3908" s="15"/>
      <c r="C3908" s="15"/>
      <c r="F3908" s="15"/>
      <c r="G3908" s="15"/>
      <c r="H3908" s="15"/>
      <c r="EU3908" s="16"/>
    </row>
    <row r="3909" spans="2:151" ht="26.25" customHeight="1" x14ac:dyDescent="0.2">
      <c r="B3909" s="15"/>
      <c r="C3909" s="15"/>
      <c r="F3909" s="15"/>
      <c r="G3909" s="15"/>
      <c r="H3909" s="15"/>
      <c r="EU3909" s="16"/>
    </row>
    <row r="3910" spans="2:151" ht="26.25" customHeight="1" x14ac:dyDescent="0.2">
      <c r="B3910" s="15"/>
      <c r="C3910" s="15"/>
      <c r="F3910" s="15"/>
      <c r="G3910" s="15"/>
      <c r="H3910" s="15"/>
      <c r="EU3910" s="16"/>
    </row>
    <row r="3911" spans="2:151" ht="26.25" customHeight="1" x14ac:dyDescent="0.2">
      <c r="B3911" s="15"/>
      <c r="C3911" s="15"/>
      <c r="F3911" s="15"/>
      <c r="G3911" s="15"/>
      <c r="H3911" s="15"/>
      <c r="EU3911" s="16"/>
    </row>
    <row r="3912" spans="2:151" ht="26.25" customHeight="1" x14ac:dyDescent="0.2">
      <c r="B3912" s="15"/>
      <c r="C3912" s="15"/>
      <c r="F3912" s="15"/>
      <c r="G3912" s="15"/>
      <c r="H3912" s="15"/>
      <c r="EU3912" s="16"/>
    </row>
    <row r="3913" spans="2:151" ht="26.25" customHeight="1" x14ac:dyDescent="0.2">
      <c r="B3913" s="15"/>
      <c r="C3913" s="15"/>
      <c r="F3913" s="15"/>
      <c r="G3913" s="15"/>
      <c r="H3913" s="15"/>
      <c r="EU3913" s="16"/>
    </row>
    <row r="3914" spans="2:151" ht="26.25" customHeight="1" x14ac:dyDescent="0.2">
      <c r="B3914" s="15"/>
      <c r="C3914" s="15"/>
      <c r="F3914" s="15"/>
      <c r="G3914" s="15"/>
      <c r="H3914" s="15"/>
      <c r="EU3914" s="16"/>
    </row>
    <row r="3915" spans="2:151" ht="26.25" customHeight="1" x14ac:dyDescent="0.2">
      <c r="B3915" s="15"/>
      <c r="C3915" s="15"/>
      <c r="F3915" s="15"/>
      <c r="G3915" s="15"/>
      <c r="H3915" s="15"/>
      <c r="EU3915" s="16"/>
    </row>
    <row r="3916" spans="2:151" ht="26.25" customHeight="1" x14ac:dyDescent="0.2">
      <c r="B3916" s="15"/>
      <c r="C3916" s="15"/>
      <c r="F3916" s="15"/>
      <c r="G3916" s="15"/>
      <c r="H3916" s="15"/>
      <c r="EU3916" s="16"/>
    </row>
    <row r="3917" spans="2:151" ht="26.25" customHeight="1" x14ac:dyDescent="0.2">
      <c r="B3917" s="15"/>
      <c r="C3917" s="15"/>
      <c r="F3917" s="15"/>
      <c r="G3917" s="15"/>
      <c r="H3917" s="15"/>
      <c r="EU3917" s="16"/>
    </row>
    <row r="3918" spans="2:151" ht="26.25" customHeight="1" x14ac:dyDescent="0.2">
      <c r="B3918" s="15"/>
      <c r="C3918" s="15"/>
      <c r="F3918" s="15"/>
      <c r="G3918" s="15"/>
      <c r="H3918" s="15"/>
      <c r="EU3918" s="16"/>
    </row>
    <row r="3919" spans="2:151" ht="26.25" customHeight="1" x14ac:dyDescent="0.2">
      <c r="B3919" s="15"/>
      <c r="C3919" s="15"/>
      <c r="F3919" s="15"/>
      <c r="G3919" s="15"/>
      <c r="H3919" s="15"/>
      <c r="EU3919" s="16"/>
    </row>
    <row r="3920" spans="2:151" ht="26.25" customHeight="1" x14ac:dyDescent="0.2">
      <c r="B3920" s="15"/>
      <c r="C3920" s="15"/>
      <c r="F3920" s="15"/>
      <c r="G3920" s="15"/>
      <c r="H3920" s="15"/>
      <c r="EU3920" s="16"/>
    </row>
    <row r="3921" spans="2:151" ht="26.25" customHeight="1" x14ac:dyDescent="0.2">
      <c r="B3921" s="15"/>
      <c r="C3921" s="15"/>
      <c r="F3921" s="15"/>
      <c r="G3921" s="15"/>
      <c r="H3921" s="15"/>
      <c r="EU3921" s="16"/>
    </row>
    <row r="3922" spans="2:151" ht="26.25" customHeight="1" x14ac:dyDescent="0.2">
      <c r="B3922" s="15"/>
      <c r="C3922" s="15"/>
      <c r="F3922" s="15"/>
      <c r="G3922" s="15"/>
      <c r="H3922" s="15"/>
      <c r="EU3922" s="16"/>
    </row>
    <row r="3923" spans="2:151" ht="26.25" customHeight="1" x14ac:dyDescent="0.2">
      <c r="B3923" s="15"/>
      <c r="C3923" s="15"/>
      <c r="F3923" s="15"/>
      <c r="G3923" s="15"/>
      <c r="H3923" s="15"/>
      <c r="EU3923" s="16"/>
    </row>
    <row r="3924" spans="2:151" ht="26.25" customHeight="1" x14ac:dyDescent="0.2">
      <c r="B3924" s="15"/>
      <c r="C3924" s="15"/>
      <c r="F3924" s="15"/>
      <c r="G3924" s="15"/>
      <c r="H3924" s="15"/>
      <c r="EU3924" s="16"/>
    </row>
    <row r="3925" spans="2:151" ht="26.25" customHeight="1" x14ac:dyDescent="0.2">
      <c r="B3925" s="15"/>
      <c r="C3925" s="15"/>
      <c r="F3925" s="15"/>
      <c r="G3925" s="15"/>
      <c r="H3925" s="15"/>
      <c r="EU3925" s="16"/>
    </row>
    <row r="3926" spans="2:151" ht="26.25" customHeight="1" x14ac:dyDescent="0.2">
      <c r="B3926" s="15"/>
      <c r="C3926" s="15"/>
      <c r="F3926" s="15"/>
      <c r="G3926" s="15"/>
      <c r="H3926" s="15"/>
      <c r="EU3926" s="16"/>
    </row>
    <row r="3927" spans="2:151" ht="26.25" customHeight="1" x14ac:dyDescent="0.2">
      <c r="B3927" s="15"/>
      <c r="C3927" s="15"/>
      <c r="F3927" s="15"/>
      <c r="G3927" s="15"/>
      <c r="H3927" s="15"/>
      <c r="EU3927" s="16"/>
    </row>
    <row r="3928" spans="2:151" ht="26.25" customHeight="1" x14ac:dyDescent="0.2">
      <c r="B3928" s="15"/>
      <c r="C3928" s="15"/>
      <c r="F3928" s="15"/>
      <c r="G3928" s="15"/>
      <c r="H3928" s="15"/>
      <c r="EU3928" s="16"/>
    </row>
    <row r="3929" spans="2:151" ht="26.25" customHeight="1" x14ac:dyDescent="0.2">
      <c r="B3929" s="15"/>
      <c r="C3929" s="15"/>
      <c r="F3929" s="15"/>
      <c r="G3929" s="15"/>
      <c r="H3929" s="15"/>
      <c r="EU3929" s="16"/>
    </row>
    <row r="3930" spans="2:151" ht="26.25" customHeight="1" x14ac:dyDescent="0.2">
      <c r="B3930" s="15"/>
      <c r="C3930" s="15"/>
      <c r="F3930" s="15"/>
      <c r="G3930" s="15"/>
      <c r="H3930" s="15"/>
      <c r="EU3930" s="16"/>
    </row>
    <row r="3931" spans="2:151" ht="26.25" customHeight="1" x14ac:dyDescent="0.2">
      <c r="B3931" s="15"/>
      <c r="C3931" s="15"/>
      <c r="F3931" s="15"/>
      <c r="G3931" s="15"/>
      <c r="H3931" s="15"/>
      <c r="EU3931" s="16"/>
    </row>
    <row r="3932" spans="2:151" ht="26.25" customHeight="1" x14ac:dyDescent="0.2">
      <c r="B3932" s="15"/>
      <c r="C3932" s="15"/>
      <c r="F3932" s="15"/>
      <c r="G3932" s="15"/>
      <c r="H3932" s="15"/>
      <c r="EU3932" s="16"/>
    </row>
    <row r="3933" spans="2:151" ht="26.25" customHeight="1" x14ac:dyDescent="0.2">
      <c r="B3933" s="15"/>
      <c r="C3933" s="15"/>
      <c r="F3933" s="15"/>
      <c r="G3933" s="15"/>
      <c r="H3933" s="15"/>
      <c r="EU3933" s="16"/>
    </row>
    <row r="3934" spans="2:151" ht="26.25" customHeight="1" x14ac:dyDescent="0.2">
      <c r="B3934" s="15"/>
      <c r="C3934" s="15"/>
      <c r="F3934" s="15"/>
      <c r="G3934" s="15"/>
      <c r="H3934" s="15"/>
      <c r="EU3934" s="16"/>
    </row>
    <row r="3935" spans="2:151" ht="26.25" customHeight="1" x14ac:dyDescent="0.2">
      <c r="B3935" s="15"/>
      <c r="C3935" s="15"/>
      <c r="F3935" s="15"/>
      <c r="G3935" s="15"/>
      <c r="H3935" s="15"/>
      <c r="EU3935" s="16"/>
    </row>
    <row r="3936" spans="2:151" ht="26.25" customHeight="1" x14ac:dyDescent="0.2">
      <c r="B3936" s="15"/>
      <c r="C3936" s="15"/>
      <c r="F3936" s="15"/>
      <c r="G3936" s="15"/>
      <c r="H3936" s="15"/>
      <c r="EU3936" s="16"/>
    </row>
    <row r="3937" spans="2:151" ht="26.25" customHeight="1" x14ac:dyDescent="0.2">
      <c r="B3937" s="15"/>
      <c r="C3937" s="15"/>
      <c r="F3937" s="15"/>
      <c r="G3937" s="15"/>
      <c r="H3937" s="15"/>
      <c r="EU3937" s="16"/>
    </row>
    <row r="3938" spans="2:151" ht="26.25" customHeight="1" x14ac:dyDescent="0.2">
      <c r="B3938" s="15"/>
      <c r="C3938" s="15"/>
      <c r="F3938" s="15"/>
      <c r="G3938" s="15"/>
      <c r="H3938" s="15"/>
      <c r="EU3938" s="16"/>
    </row>
    <row r="3939" spans="2:151" ht="26.25" customHeight="1" x14ac:dyDescent="0.2">
      <c r="B3939" s="15"/>
      <c r="C3939" s="15"/>
      <c r="F3939" s="15"/>
      <c r="G3939" s="15"/>
      <c r="H3939" s="15"/>
      <c r="EU3939" s="16"/>
    </row>
    <row r="3940" spans="2:151" ht="26.25" customHeight="1" x14ac:dyDescent="0.2">
      <c r="B3940" s="15"/>
      <c r="C3940" s="15"/>
      <c r="F3940" s="15"/>
      <c r="G3940" s="15"/>
      <c r="H3940" s="15"/>
      <c r="EU3940" s="16"/>
    </row>
    <row r="3941" spans="2:151" ht="26.25" customHeight="1" x14ac:dyDescent="0.2">
      <c r="B3941" s="15"/>
      <c r="C3941" s="15"/>
      <c r="F3941" s="15"/>
      <c r="G3941" s="15"/>
      <c r="H3941" s="15"/>
      <c r="EU3941" s="16"/>
    </row>
    <row r="3942" spans="2:151" ht="26.25" customHeight="1" x14ac:dyDescent="0.2">
      <c r="B3942" s="15"/>
      <c r="C3942" s="15"/>
      <c r="F3942" s="15"/>
      <c r="G3942" s="15"/>
      <c r="H3942" s="15"/>
      <c r="EU3942" s="16"/>
    </row>
    <row r="3943" spans="2:151" ht="26.25" customHeight="1" x14ac:dyDescent="0.2">
      <c r="B3943" s="15"/>
      <c r="C3943" s="15"/>
      <c r="F3943" s="15"/>
      <c r="G3943" s="15"/>
      <c r="H3943" s="15"/>
      <c r="EU3943" s="16"/>
    </row>
    <row r="3944" spans="2:151" ht="26.25" customHeight="1" x14ac:dyDescent="0.2">
      <c r="B3944" s="15"/>
      <c r="C3944" s="15"/>
      <c r="F3944" s="15"/>
      <c r="G3944" s="15"/>
      <c r="H3944" s="15"/>
      <c r="EU3944" s="16"/>
    </row>
    <row r="3945" spans="2:151" ht="26.25" customHeight="1" x14ac:dyDescent="0.2">
      <c r="B3945" s="15"/>
      <c r="C3945" s="15"/>
      <c r="F3945" s="15"/>
      <c r="G3945" s="15"/>
      <c r="H3945" s="15"/>
      <c r="EU3945" s="16"/>
    </row>
    <row r="3946" spans="2:151" ht="26.25" customHeight="1" x14ac:dyDescent="0.2">
      <c r="B3946" s="15"/>
      <c r="C3946" s="15"/>
      <c r="F3946" s="15"/>
      <c r="G3946" s="15"/>
      <c r="H3946" s="15"/>
      <c r="EU3946" s="16"/>
    </row>
    <row r="3947" spans="2:151" ht="26.25" customHeight="1" x14ac:dyDescent="0.2">
      <c r="B3947" s="15"/>
      <c r="C3947" s="15"/>
      <c r="F3947" s="15"/>
      <c r="G3947" s="15"/>
      <c r="H3947" s="15"/>
      <c r="EU3947" s="16"/>
    </row>
    <row r="3948" spans="2:151" ht="26.25" customHeight="1" x14ac:dyDescent="0.2">
      <c r="B3948" s="15"/>
      <c r="C3948" s="15"/>
      <c r="F3948" s="15"/>
      <c r="G3948" s="15"/>
      <c r="H3948" s="15"/>
      <c r="EU3948" s="16"/>
    </row>
    <row r="3949" spans="2:151" ht="26.25" customHeight="1" x14ac:dyDescent="0.2">
      <c r="B3949" s="15"/>
      <c r="C3949" s="15"/>
      <c r="F3949" s="15"/>
      <c r="G3949" s="15"/>
      <c r="H3949" s="15"/>
      <c r="EU3949" s="16"/>
    </row>
    <row r="3950" spans="2:151" ht="26.25" customHeight="1" x14ac:dyDescent="0.2">
      <c r="B3950" s="15"/>
      <c r="C3950" s="15"/>
      <c r="F3950" s="15"/>
      <c r="G3950" s="15"/>
      <c r="H3950" s="15"/>
      <c r="EU3950" s="16"/>
    </row>
    <row r="3951" spans="2:151" ht="26.25" customHeight="1" x14ac:dyDescent="0.2">
      <c r="B3951" s="15"/>
      <c r="C3951" s="15"/>
      <c r="F3951" s="15"/>
      <c r="G3951" s="15"/>
      <c r="H3951" s="15"/>
      <c r="EU3951" s="16"/>
    </row>
    <row r="3952" spans="2:151" ht="26.25" customHeight="1" x14ac:dyDescent="0.2">
      <c r="B3952" s="15"/>
      <c r="C3952" s="15"/>
      <c r="F3952" s="15"/>
      <c r="G3952" s="15"/>
      <c r="H3952" s="15"/>
      <c r="EU3952" s="16"/>
    </row>
    <row r="3953" spans="2:151" ht="26.25" customHeight="1" x14ac:dyDescent="0.2">
      <c r="B3953" s="15"/>
      <c r="C3953" s="15"/>
      <c r="F3953" s="15"/>
      <c r="G3953" s="15"/>
      <c r="H3953" s="15"/>
      <c r="EU3953" s="16"/>
    </row>
    <row r="3954" spans="2:151" ht="26.25" customHeight="1" x14ac:dyDescent="0.2">
      <c r="B3954" s="15"/>
      <c r="C3954" s="15"/>
      <c r="F3954" s="15"/>
      <c r="G3954" s="15"/>
      <c r="H3954" s="15"/>
      <c r="EU3954" s="16"/>
    </row>
    <row r="3955" spans="2:151" ht="26.25" customHeight="1" x14ac:dyDescent="0.2">
      <c r="B3955" s="15"/>
      <c r="C3955" s="15"/>
      <c r="F3955" s="15"/>
      <c r="G3955" s="15"/>
      <c r="H3955" s="15"/>
      <c r="EU3955" s="16"/>
    </row>
    <row r="3956" spans="2:151" ht="26.25" customHeight="1" x14ac:dyDescent="0.2">
      <c r="B3956" s="15"/>
      <c r="C3956" s="15"/>
      <c r="F3956" s="15"/>
      <c r="G3956" s="15"/>
      <c r="H3956" s="15"/>
      <c r="EU3956" s="16"/>
    </row>
    <row r="3957" spans="2:151" ht="26.25" customHeight="1" x14ac:dyDescent="0.2">
      <c r="B3957" s="15"/>
      <c r="C3957" s="15"/>
      <c r="F3957" s="15"/>
      <c r="G3957" s="15"/>
      <c r="H3957" s="15"/>
      <c r="EU3957" s="16"/>
    </row>
    <row r="3958" spans="2:151" ht="26.25" customHeight="1" x14ac:dyDescent="0.2">
      <c r="B3958" s="15"/>
      <c r="C3958" s="15"/>
      <c r="F3958" s="15"/>
      <c r="G3958" s="15"/>
      <c r="H3958" s="15"/>
      <c r="EU3958" s="16"/>
    </row>
    <row r="3959" spans="2:151" ht="26.25" customHeight="1" x14ac:dyDescent="0.2">
      <c r="B3959" s="15"/>
      <c r="C3959" s="15"/>
      <c r="F3959" s="15"/>
      <c r="G3959" s="15"/>
      <c r="H3959" s="15"/>
      <c r="EU3959" s="16"/>
    </row>
    <row r="3960" spans="2:151" ht="26.25" customHeight="1" x14ac:dyDescent="0.2">
      <c r="B3960" s="15"/>
      <c r="C3960" s="15"/>
      <c r="F3960" s="15"/>
      <c r="G3960" s="15"/>
      <c r="H3960" s="15"/>
      <c r="EU3960" s="16"/>
    </row>
    <row r="3961" spans="2:151" ht="26.25" customHeight="1" x14ac:dyDescent="0.2">
      <c r="B3961" s="15"/>
      <c r="C3961" s="15"/>
      <c r="F3961" s="15"/>
      <c r="G3961" s="15"/>
      <c r="H3961" s="15"/>
      <c r="EU3961" s="16"/>
    </row>
    <row r="3962" spans="2:151" ht="26.25" customHeight="1" x14ac:dyDescent="0.2">
      <c r="B3962" s="15"/>
      <c r="C3962" s="15"/>
      <c r="F3962" s="15"/>
      <c r="G3962" s="15"/>
      <c r="H3962" s="15"/>
      <c r="EU3962" s="16"/>
    </row>
    <row r="3963" spans="2:151" ht="26.25" customHeight="1" x14ac:dyDescent="0.2">
      <c r="B3963" s="15"/>
      <c r="C3963" s="15"/>
      <c r="F3963" s="15"/>
      <c r="G3963" s="15"/>
      <c r="H3963" s="15"/>
      <c r="EU3963" s="16"/>
    </row>
    <row r="3964" spans="2:151" ht="26.25" customHeight="1" x14ac:dyDescent="0.2">
      <c r="B3964" s="15"/>
      <c r="C3964" s="15"/>
      <c r="F3964" s="15"/>
      <c r="G3964" s="15"/>
      <c r="H3964" s="15"/>
      <c r="EU3964" s="16"/>
    </row>
    <row r="3965" spans="2:151" ht="26.25" customHeight="1" x14ac:dyDescent="0.2">
      <c r="B3965" s="15"/>
      <c r="C3965" s="15"/>
      <c r="F3965" s="15"/>
      <c r="G3965" s="15"/>
      <c r="H3965" s="15"/>
      <c r="EU3965" s="16"/>
    </row>
    <row r="3966" spans="2:151" ht="26.25" customHeight="1" x14ac:dyDescent="0.2">
      <c r="B3966" s="15"/>
      <c r="C3966" s="15"/>
      <c r="F3966" s="15"/>
      <c r="G3966" s="15"/>
      <c r="H3966" s="15"/>
      <c r="EU3966" s="16"/>
    </row>
    <row r="3967" spans="2:151" ht="26.25" customHeight="1" x14ac:dyDescent="0.2">
      <c r="B3967" s="15"/>
      <c r="C3967" s="15"/>
      <c r="F3967" s="15"/>
      <c r="G3967" s="15"/>
      <c r="H3967" s="15"/>
      <c r="EU3967" s="16"/>
    </row>
    <row r="3968" spans="2:151" ht="26.25" customHeight="1" x14ac:dyDescent="0.2">
      <c r="B3968" s="15"/>
      <c r="C3968" s="15"/>
      <c r="F3968" s="15"/>
      <c r="G3968" s="15"/>
      <c r="H3968" s="15"/>
      <c r="EU3968" s="16"/>
    </row>
    <row r="3969" spans="2:151" ht="26.25" customHeight="1" x14ac:dyDescent="0.2">
      <c r="B3969" s="15"/>
      <c r="C3969" s="15"/>
      <c r="F3969" s="15"/>
      <c r="G3969" s="15"/>
      <c r="H3969" s="15"/>
      <c r="EU3969" s="16"/>
    </row>
    <row r="3970" spans="2:151" ht="26.25" customHeight="1" x14ac:dyDescent="0.2">
      <c r="B3970" s="15"/>
      <c r="C3970" s="15"/>
      <c r="F3970" s="15"/>
      <c r="G3970" s="15"/>
      <c r="H3970" s="15"/>
      <c r="EU3970" s="16"/>
    </row>
    <row r="3971" spans="2:151" ht="26.25" customHeight="1" x14ac:dyDescent="0.2">
      <c r="B3971" s="15"/>
      <c r="C3971" s="15"/>
      <c r="F3971" s="15"/>
      <c r="G3971" s="15"/>
      <c r="H3971" s="15"/>
      <c r="EU3971" s="16"/>
    </row>
    <row r="3972" spans="2:151" ht="26.25" customHeight="1" x14ac:dyDescent="0.2">
      <c r="B3972" s="15"/>
      <c r="C3972" s="15"/>
      <c r="F3972" s="15"/>
      <c r="G3972" s="15"/>
      <c r="H3972" s="15"/>
      <c r="EU3972" s="16"/>
    </row>
    <row r="3973" spans="2:151" ht="26.25" customHeight="1" x14ac:dyDescent="0.2">
      <c r="B3973" s="15"/>
      <c r="C3973" s="15"/>
      <c r="F3973" s="15"/>
      <c r="G3973" s="15"/>
      <c r="H3973" s="15"/>
      <c r="EU3973" s="16"/>
    </row>
    <row r="3974" spans="2:151" ht="26.25" customHeight="1" x14ac:dyDescent="0.2">
      <c r="B3974" s="15"/>
      <c r="C3974" s="15"/>
      <c r="F3974" s="15"/>
      <c r="G3974" s="15"/>
      <c r="H3974" s="15"/>
      <c r="EU3974" s="16"/>
    </row>
    <row r="3975" spans="2:151" ht="26.25" customHeight="1" x14ac:dyDescent="0.2">
      <c r="B3975" s="15"/>
      <c r="C3975" s="15"/>
      <c r="F3975" s="15"/>
      <c r="G3975" s="15"/>
      <c r="H3975" s="15"/>
      <c r="EU3975" s="16"/>
    </row>
    <row r="3976" spans="2:151" ht="26.25" customHeight="1" x14ac:dyDescent="0.2">
      <c r="B3976" s="15"/>
      <c r="C3976" s="15"/>
      <c r="F3976" s="15"/>
      <c r="G3976" s="15"/>
      <c r="H3976" s="15"/>
      <c r="EU3976" s="16"/>
    </row>
    <row r="3977" spans="2:151" ht="26.25" customHeight="1" x14ac:dyDescent="0.2">
      <c r="B3977" s="15"/>
      <c r="C3977" s="15"/>
      <c r="F3977" s="15"/>
      <c r="G3977" s="15"/>
      <c r="H3977" s="15"/>
      <c r="EU3977" s="16"/>
    </row>
    <row r="3978" spans="2:151" ht="26.25" customHeight="1" x14ac:dyDescent="0.2">
      <c r="B3978" s="15"/>
      <c r="C3978" s="15"/>
      <c r="F3978" s="15"/>
      <c r="G3978" s="15"/>
      <c r="H3978" s="15"/>
      <c r="EU3978" s="16"/>
    </row>
    <row r="3979" spans="2:151" ht="26.25" customHeight="1" x14ac:dyDescent="0.2">
      <c r="B3979" s="15"/>
      <c r="C3979" s="15"/>
      <c r="F3979" s="15"/>
      <c r="G3979" s="15"/>
      <c r="H3979" s="15"/>
      <c r="EU3979" s="16"/>
    </row>
    <row r="3980" spans="2:151" ht="26.25" customHeight="1" x14ac:dyDescent="0.2">
      <c r="B3980" s="15"/>
      <c r="C3980" s="15"/>
      <c r="F3980" s="15"/>
      <c r="G3980" s="15"/>
      <c r="H3980" s="15"/>
      <c r="EU3980" s="16"/>
    </row>
    <row r="3981" spans="2:151" ht="26.25" customHeight="1" x14ac:dyDescent="0.2">
      <c r="B3981" s="15"/>
      <c r="C3981" s="15"/>
      <c r="F3981" s="15"/>
      <c r="G3981" s="15"/>
      <c r="H3981" s="15"/>
      <c r="EU3981" s="16"/>
    </row>
    <row r="3982" spans="2:151" ht="26.25" customHeight="1" x14ac:dyDescent="0.2">
      <c r="B3982" s="15"/>
      <c r="C3982" s="15"/>
      <c r="F3982" s="15"/>
      <c r="G3982" s="15"/>
      <c r="H3982" s="15"/>
      <c r="EU3982" s="16"/>
    </row>
    <row r="3983" spans="2:151" ht="26.25" customHeight="1" x14ac:dyDescent="0.2">
      <c r="B3983" s="15"/>
      <c r="C3983" s="15"/>
      <c r="F3983" s="15"/>
      <c r="G3983" s="15"/>
      <c r="H3983" s="15"/>
      <c r="EU3983" s="16"/>
    </row>
    <row r="3984" spans="2:151" ht="26.25" customHeight="1" x14ac:dyDescent="0.2">
      <c r="B3984" s="15"/>
      <c r="C3984" s="15"/>
      <c r="F3984" s="15"/>
      <c r="G3984" s="15"/>
      <c r="H3984" s="15"/>
      <c r="EU3984" s="16"/>
    </row>
    <row r="3985" spans="2:151" ht="26.25" customHeight="1" x14ac:dyDescent="0.2">
      <c r="B3985" s="15"/>
      <c r="C3985" s="15"/>
      <c r="F3985" s="15"/>
      <c r="G3985" s="15"/>
      <c r="H3985" s="15"/>
      <c r="EU3985" s="16"/>
    </row>
    <row r="3986" spans="2:151" ht="26.25" customHeight="1" x14ac:dyDescent="0.2">
      <c r="B3986" s="15"/>
      <c r="C3986" s="15"/>
      <c r="F3986" s="15"/>
      <c r="G3986" s="15"/>
      <c r="H3986" s="15"/>
      <c r="EU3986" s="16"/>
    </row>
    <row r="3987" spans="2:151" ht="26.25" customHeight="1" x14ac:dyDescent="0.2">
      <c r="B3987" s="15"/>
      <c r="C3987" s="15"/>
      <c r="F3987" s="15"/>
      <c r="G3987" s="15"/>
      <c r="H3987" s="15"/>
      <c r="EU3987" s="16"/>
    </row>
    <row r="3988" spans="2:151" ht="26.25" customHeight="1" x14ac:dyDescent="0.2">
      <c r="B3988" s="15"/>
      <c r="C3988" s="15"/>
      <c r="F3988" s="15"/>
      <c r="G3988" s="15"/>
      <c r="H3988" s="15"/>
      <c r="EU3988" s="16"/>
    </row>
    <row r="3989" spans="2:151" ht="26.25" customHeight="1" x14ac:dyDescent="0.2">
      <c r="B3989" s="15"/>
      <c r="C3989" s="15"/>
      <c r="F3989" s="15"/>
      <c r="G3989" s="15"/>
      <c r="H3989" s="15"/>
      <c r="EU3989" s="16"/>
    </row>
    <row r="3990" spans="2:151" ht="26.25" customHeight="1" x14ac:dyDescent="0.2">
      <c r="B3990" s="15"/>
      <c r="C3990" s="15"/>
      <c r="F3990" s="15"/>
      <c r="G3990" s="15"/>
      <c r="H3990" s="15"/>
      <c r="EU3990" s="16"/>
    </row>
    <row r="3991" spans="2:151" ht="26.25" customHeight="1" x14ac:dyDescent="0.2">
      <c r="B3991" s="15"/>
      <c r="C3991" s="15"/>
      <c r="F3991" s="15"/>
      <c r="G3991" s="15"/>
      <c r="H3991" s="15"/>
      <c r="EU3991" s="16"/>
    </row>
    <row r="3992" spans="2:151" ht="26.25" customHeight="1" x14ac:dyDescent="0.2">
      <c r="B3992" s="15"/>
      <c r="C3992" s="15"/>
      <c r="F3992" s="15"/>
      <c r="G3992" s="15"/>
      <c r="H3992" s="15"/>
      <c r="EU3992" s="16"/>
    </row>
    <row r="3993" spans="2:151" ht="26.25" customHeight="1" x14ac:dyDescent="0.2">
      <c r="B3993" s="15"/>
      <c r="C3993" s="15"/>
      <c r="F3993" s="15"/>
      <c r="G3993" s="15"/>
      <c r="H3993" s="15"/>
      <c r="EU3993" s="16"/>
    </row>
    <row r="3994" spans="2:151" ht="26.25" customHeight="1" x14ac:dyDescent="0.2">
      <c r="B3994" s="15"/>
      <c r="C3994" s="15"/>
      <c r="F3994" s="15"/>
      <c r="G3994" s="15"/>
      <c r="H3994" s="15"/>
      <c r="EU3994" s="16"/>
    </row>
    <row r="3995" spans="2:151" ht="26.25" customHeight="1" x14ac:dyDescent="0.2">
      <c r="B3995" s="15"/>
      <c r="C3995" s="15"/>
      <c r="F3995" s="15"/>
      <c r="G3995" s="15"/>
      <c r="H3995" s="15"/>
      <c r="EU3995" s="16"/>
    </row>
    <row r="3996" spans="2:151" ht="26.25" customHeight="1" x14ac:dyDescent="0.2">
      <c r="B3996" s="15"/>
      <c r="C3996" s="15"/>
      <c r="F3996" s="15"/>
      <c r="G3996" s="15"/>
      <c r="H3996" s="15"/>
      <c r="EU3996" s="16"/>
    </row>
    <row r="3997" spans="2:151" ht="26.25" customHeight="1" x14ac:dyDescent="0.2">
      <c r="B3997" s="15"/>
      <c r="C3997" s="15"/>
      <c r="F3997" s="15"/>
      <c r="G3997" s="15"/>
      <c r="H3997" s="15"/>
      <c r="EU3997" s="16"/>
    </row>
    <row r="3998" spans="2:151" ht="26.25" customHeight="1" x14ac:dyDescent="0.2">
      <c r="B3998" s="15"/>
      <c r="C3998" s="15"/>
      <c r="F3998" s="15"/>
      <c r="G3998" s="15"/>
      <c r="H3998" s="15"/>
      <c r="EU3998" s="16"/>
    </row>
    <row r="3999" spans="2:151" ht="26.25" customHeight="1" x14ac:dyDescent="0.2">
      <c r="B3999" s="15"/>
      <c r="C3999" s="15"/>
      <c r="F3999" s="15"/>
      <c r="G3999" s="15"/>
      <c r="H3999" s="15"/>
      <c r="EU3999" s="16"/>
    </row>
    <row r="4000" spans="2:151" ht="26.25" customHeight="1" x14ac:dyDescent="0.2">
      <c r="B4000" s="15"/>
      <c r="C4000" s="15"/>
      <c r="F4000" s="15"/>
      <c r="G4000" s="15"/>
      <c r="H4000" s="15"/>
      <c r="EU4000" s="16"/>
    </row>
    <row r="4001" spans="2:151" ht="26.25" customHeight="1" x14ac:dyDescent="0.2">
      <c r="B4001" s="15"/>
      <c r="C4001" s="15"/>
      <c r="F4001" s="15"/>
      <c r="G4001" s="15"/>
      <c r="H4001" s="15"/>
      <c r="EU4001" s="16"/>
    </row>
    <row r="4002" spans="2:151" ht="26.25" customHeight="1" x14ac:dyDescent="0.2">
      <c r="B4002" s="15"/>
      <c r="C4002" s="15"/>
      <c r="F4002" s="15"/>
      <c r="G4002" s="15"/>
      <c r="H4002" s="15"/>
      <c r="EU4002" s="16"/>
    </row>
    <row r="4003" spans="2:151" ht="26.25" customHeight="1" x14ac:dyDescent="0.2">
      <c r="B4003" s="15"/>
      <c r="C4003" s="15"/>
      <c r="F4003" s="15"/>
      <c r="G4003" s="15"/>
      <c r="H4003" s="15"/>
      <c r="EU4003" s="16"/>
    </row>
    <row r="4004" spans="2:151" ht="26.25" customHeight="1" x14ac:dyDescent="0.2">
      <c r="B4004" s="15"/>
      <c r="C4004" s="15"/>
      <c r="F4004" s="15"/>
      <c r="G4004" s="15"/>
      <c r="H4004" s="15"/>
      <c r="EU4004" s="16"/>
    </row>
    <row r="4005" spans="2:151" ht="26.25" customHeight="1" x14ac:dyDescent="0.2">
      <c r="B4005" s="15"/>
      <c r="C4005" s="15"/>
      <c r="F4005" s="15"/>
      <c r="G4005" s="15"/>
      <c r="H4005" s="15"/>
      <c r="EU4005" s="16"/>
    </row>
    <row r="4006" spans="2:151" ht="26.25" customHeight="1" x14ac:dyDescent="0.2">
      <c r="B4006" s="15"/>
      <c r="C4006" s="15"/>
      <c r="F4006" s="15"/>
      <c r="G4006" s="15"/>
      <c r="H4006" s="15"/>
      <c r="EU4006" s="16"/>
    </row>
    <row r="4007" spans="2:151" ht="26.25" customHeight="1" x14ac:dyDescent="0.2">
      <c r="B4007" s="15"/>
      <c r="C4007" s="15"/>
      <c r="F4007" s="15"/>
      <c r="G4007" s="15"/>
      <c r="H4007" s="15"/>
      <c r="EU4007" s="16"/>
    </row>
    <row r="4008" spans="2:151" ht="26.25" customHeight="1" x14ac:dyDescent="0.2">
      <c r="B4008" s="15"/>
      <c r="C4008" s="15"/>
      <c r="F4008" s="15"/>
      <c r="G4008" s="15"/>
      <c r="H4008" s="15"/>
      <c r="EU4008" s="16"/>
    </row>
    <row r="4009" spans="2:151" ht="26.25" customHeight="1" x14ac:dyDescent="0.2">
      <c r="B4009" s="15"/>
      <c r="C4009" s="15"/>
      <c r="F4009" s="15"/>
      <c r="G4009" s="15"/>
      <c r="H4009" s="15"/>
      <c r="EU4009" s="16"/>
    </row>
    <row r="4010" spans="2:151" ht="26.25" customHeight="1" x14ac:dyDescent="0.2">
      <c r="B4010" s="15"/>
      <c r="C4010" s="15"/>
      <c r="F4010" s="15"/>
      <c r="G4010" s="15"/>
      <c r="H4010" s="15"/>
      <c r="EU4010" s="16"/>
    </row>
    <row r="4011" spans="2:151" ht="26.25" customHeight="1" x14ac:dyDescent="0.2">
      <c r="B4011" s="15"/>
      <c r="C4011" s="15"/>
      <c r="F4011" s="15"/>
      <c r="G4011" s="15"/>
      <c r="H4011" s="15"/>
      <c r="EU4011" s="16"/>
    </row>
    <row r="4012" spans="2:151" ht="26.25" customHeight="1" x14ac:dyDescent="0.2">
      <c r="B4012" s="15"/>
      <c r="C4012" s="15"/>
      <c r="F4012" s="15"/>
      <c r="G4012" s="15"/>
      <c r="H4012" s="15"/>
      <c r="EU4012" s="16"/>
    </row>
    <row r="4013" spans="2:151" ht="26.25" customHeight="1" x14ac:dyDescent="0.2">
      <c r="B4013" s="15"/>
      <c r="C4013" s="15"/>
      <c r="F4013" s="15"/>
      <c r="G4013" s="15"/>
      <c r="H4013" s="15"/>
      <c r="EU4013" s="16"/>
    </row>
    <row r="4014" spans="2:151" ht="26.25" customHeight="1" x14ac:dyDescent="0.2">
      <c r="B4014" s="15"/>
      <c r="C4014" s="15"/>
      <c r="F4014" s="15"/>
      <c r="G4014" s="15"/>
      <c r="H4014" s="15"/>
      <c r="EU4014" s="16"/>
    </row>
    <row r="4015" spans="2:151" ht="26.25" customHeight="1" x14ac:dyDescent="0.2">
      <c r="B4015" s="15"/>
      <c r="C4015" s="15"/>
      <c r="F4015" s="15"/>
      <c r="G4015" s="15"/>
      <c r="H4015" s="15"/>
      <c r="EU4015" s="16"/>
    </row>
    <row r="4016" spans="2:151" ht="26.25" customHeight="1" x14ac:dyDescent="0.2">
      <c r="B4016" s="15"/>
      <c r="C4016" s="15"/>
      <c r="F4016" s="15"/>
      <c r="G4016" s="15"/>
      <c r="H4016" s="15"/>
      <c r="EU4016" s="16"/>
    </row>
    <row r="4017" spans="2:151" ht="26.25" customHeight="1" x14ac:dyDescent="0.2">
      <c r="B4017" s="15"/>
      <c r="C4017" s="15"/>
      <c r="F4017" s="15"/>
      <c r="G4017" s="15"/>
      <c r="H4017" s="15"/>
      <c r="EU4017" s="16"/>
    </row>
    <row r="4018" spans="2:151" ht="26.25" customHeight="1" x14ac:dyDescent="0.2">
      <c r="B4018" s="15"/>
      <c r="C4018" s="15"/>
      <c r="F4018" s="15"/>
      <c r="G4018" s="15"/>
      <c r="H4018" s="15"/>
      <c r="EU4018" s="16"/>
    </row>
    <row r="4019" spans="2:151" ht="26.25" customHeight="1" x14ac:dyDescent="0.2">
      <c r="B4019" s="15"/>
      <c r="C4019" s="15"/>
      <c r="F4019" s="15"/>
      <c r="G4019" s="15"/>
      <c r="H4019" s="15"/>
      <c r="EU4019" s="16"/>
    </row>
    <row r="4020" spans="2:151" ht="26.25" customHeight="1" x14ac:dyDescent="0.2">
      <c r="B4020" s="15"/>
      <c r="C4020" s="15"/>
      <c r="F4020" s="15"/>
      <c r="G4020" s="15"/>
      <c r="H4020" s="15"/>
      <c r="EU4020" s="16"/>
    </row>
    <row r="4021" spans="2:151" ht="26.25" customHeight="1" x14ac:dyDescent="0.2">
      <c r="B4021" s="15"/>
      <c r="C4021" s="15"/>
      <c r="F4021" s="15"/>
      <c r="G4021" s="15"/>
      <c r="H4021" s="15"/>
      <c r="EU4021" s="16"/>
    </row>
    <row r="4022" spans="2:151" ht="26.25" customHeight="1" x14ac:dyDescent="0.2">
      <c r="B4022" s="15"/>
      <c r="C4022" s="15"/>
      <c r="F4022" s="15"/>
      <c r="G4022" s="15"/>
      <c r="H4022" s="15"/>
      <c r="EU4022" s="16"/>
    </row>
    <row r="4023" spans="2:151" ht="26.25" customHeight="1" x14ac:dyDescent="0.2">
      <c r="B4023" s="15"/>
      <c r="C4023" s="15"/>
      <c r="F4023" s="15"/>
      <c r="G4023" s="15"/>
      <c r="H4023" s="15"/>
      <c r="EU4023" s="16"/>
    </row>
    <row r="4024" spans="2:151" ht="26.25" customHeight="1" x14ac:dyDescent="0.2">
      <c r="B4024" s="15"/>
      <c r="C4024" s="15"/>
      <c r="F4024" s="15"/>
      <c r="G4024" s="15"/>
      <c r="H4024" s="15"/>
      <c r="EU4024" s="16"/>
    </row>
    <row r="4025" spans="2:151" ht="26.25" customHeight="1" x14ac:dyDescent="0.2">
      <c r="B4025" s="15"/>
      <c r="C4025" s="15"/>
      <c r="F4025" s="15"/>
      <c r="G4025" s="15"/>
      <c r="H4025" s="15"/>
      <c r="EU4025" s="16"/>
    </row>
    <row r="4026" spans="2:151" ht="26.25" customHeight="1" x14ac:dyDescent="0.2">
      <c r="B4026" s="15"/>
      <c r="C4026" s="15"/>
      <c r="F4026" s="15"/>
      <c r="G4026" s="15"/>
      <c r="H4026" s="15"/>
      <c r="EU4026" s="16"/>
    </row>
    <row r="4027" spans="2:151" ht="26.25" customHeight="1" x14ac:dyDescent="0.2">
      <c r="B4027" s="15"/>
      <c r="C4027" s="15"/>
      <c r="F4027" s="15"/>
      <c r="G4027" s="15"/>
      <c r="H4027" s="15"/>
      <c r="EU4027" s="16"/>
    </row>
    <row r="4028" spans="2:151" ht="26.25" customHeight="1" x14ac:dyDescent="0.2">
      <c r="B4028" s="15"/>
      <c r="C4028" s="15"/>
      <c r="F4028" s="15"/>
      <c r="G4028" s="15"/>
      <c r="H4028" s="15"/>
      <c r="EU4028" s="16"/>
    </row>
    <row r="4029" spans="2:151" ht="26.25" customHeight="1" x14ac:dyDescent="0.2">
      <c r="B4029" s="15"/>
      <c r="C4029" s="15"/>
      <c r="F4029" s="15"/>
      <c r="G4029" s="15"/>
      <c r="H4029" s="15"/>
      <c r="EU4029" s="16"/>
    </row>
    <row r="4030" spans="2:151" ht="26.25" customHeight="1" x14ac:dyDescent="0.2">
      <c r="B4030" s="15"/>
      <c r="C4030" s="15"/>
      <c r="F4030" s="15"/>
      <c r="G4030" s="15"/>
      <c r="H4030" s="15"/>
      <c r="EU4030" s="16"/>
    </row>
    <row r="4031" spans="2:151" ht="26.25" customHeight="1" x14ac:dyDescent="0.2">
      <c r="B4031" s="15"/>
      <c r="C4031" s="15"/>
      <c r="F4031" s="15"/>
      <c r="G4031" s="15"/>
      <c r="H4031" s="15"/>
      <c r="EU4031" s="16"/>
    </row>
    <row r="4032" spans="2:151" ht="26.25" customHeight="1" x14ac:dyDescent="0.2">
      <c r="B4032" s="15"/>
      <c r="C4032" s="15"/>
      <c r="F4032" s="15"/>
      <c r="G4032" s="15"/>
      <c r="H4032" s="15"/>
      <c r="EU4032" s="16"/>
    </row>
    <row r="4033" spans="2:151" ht="26.25" customHeight="1" x14ac:dyDescent="0.2">
      <c r="B4033" s="15"/>
      <c r="C4033" s="15"/>
      <c r="F4033" s="15"/>
      <c r="G4033" s="15"/>
      <c r="H4033" s="15"/>
      <c r="EU4033" s="16"/>
    </row>
    <row r="4034" spans="2:151" ht="26.25" customHeight="1" x14ac:dyDescent="0.2">
      <c r="B4034" s="15"/>
      <c r="C4034" s="15"/>
      <c r="F4034" s="15"/>
      <c r="G4034" s="15"/>
      <c r="H4034" s="15"/>
      <c r="EU4034" s="16"/>
    </row>
    <row r="4035" spans="2:151" ht="26.25" customHeight="1" x14ac:dyDescent="0.2">
      <c r="B4035" s="15"/>
      <c r="C4035" s="15"/>
      <c r="F4035" s="15"/>
      <c r="G4035" s="15"/>
      <c r="H4035" s="15"/>
      <c r="EU4035" s="16"/>
    </row>
    <row r="4036" spans="2:151" ht="26.25" customHeight="1" x14ac:dyDescent="0.2">
      <c r="B4036" s="15"/>
      <c r="C4036" s="15"/>
      <c r="F4036" s="15"/>
      <c r="G4036" s="15"/>
      <c r="H4036" s="15"/>
      <c r="EU4036" s="16"/>
    </row>
    <row r="4037" spans="2:151" ht="26.25" customHeight="1" x14ac:dyDescent="0.2">
      <c r="B4037" s="15"/>
      <c r="C4037" s="15"/>
      <c r="F4037" s="15"/>
      <c r="G4037" s="15"/>
      <c r="H4037" s="15"/>
      <c r="EU4037" s="16"/>
    </row>
    <row r="4038" spans="2:151" ht="26.25" customHeight="1" x14ac:dyDescent="0.2">
      <c r="B4038" s="15"/>
      <c r="C4038" s="15"/>
      <c r="F4038" s="15"/>
      <c r="G4038" s="15"/>
      <c r="H4038" s="15"/>
      <c r="EU4038" s="16"/>
    </row>
    <row r="4039" spans="2:151" ht="26.25" customHeight="1" x14ac:dyDescent="0.2">
      <c r="B4039" s="15"/>
      <c r="C4039" s="15"/>
      <c r="F4039" s="15"/>
      <c r="G4039" s="15"/>
      <c r="H4039" s="15"/>
      <c r="EU4039" s="16"/>
    </row>
    <row r="4040" spans="2:151" ht="26.25" customHeight="1" x14ac:dyDescent="0.2">
      <c r="B4040" s="15"/>
      <c r="C4040" s="15"/>
      <c r="F4040" s="15"/>
      <c r="G4040" s="15"/>
      <c r="H4040" s="15"/>
      <c r="EU4040" s="16"/>
    </row>
    <row r="4041" spans="2:151" ht="26.25" customHeight="1" x14ac:dyDescent="0.2">
      <c r="B4041" s="15"/>
      <c r="C4041" s="15"/>
      <c r="F4041" s="15"/>
      <c r="G4041" s="15"/>
      <c r="H4041" s="15"/>
      <c r="EU4041" s="16"/>
    </row>
    <row r="4042" spans="2:151" ht="26.25" customHeight="1" x14ac:dyDescent="0.2">
      <c r="B4042" s="15"/>
      <c r="C4042" s="15"/>
      <c r="F4042" s="15"/>
      <c r="G4042" s="15"/>
      <c r="H4042" s="15"/>
      <c r="EU4042" s="16"/>
    </row>
    <row r="4043" spans="2:151" ht="26.25" customHeight="1" x14ac:dyDescent="0.2">
      <c r="B4043" s="15"/>
      <c r="C4043" s="15"/>
      <c r="F4043" s="15"/>
      <c r="G4043" s="15"/>
      <c r="H4043" s="15"/>
      <c r="EU4043" s="16"/>
    </row>
    <row r="4044" spans="2:151" ht="26.25" customHeight="1" x14ac:dyDescent="0.2">
      <c r="B4044" s="15"/>
      <c r="C4044" s="15"/>
      <c r="F4044" s="15"/>
      <c r="G4044" s="15"/>
      <c r="H4044" s="15"/>
      <c r="EU4044" s="16"/>
    </row>
    <row r="4045" spans="2:151" ht="26.25" customHeight="1" x14ac:dyDescent="0.2">
      <c r="B4045" s="15"/>
      <c r="C4045" s="15"/>
      <c r="F4045" s="15"/>
      <c r="G4045" s="15"/>
      <c r="H4045" s="15"/>
      <c r="EU4045" s="16"/>
    </row>
    <row r="4046" spans="2:151" ht="26.25" customHeight="1" x14ac:dyDescent="0.2">
      <c r="B4046" s="15"/>
      <c r="C4046" s="15"/>
      <c r="F4046" s="15"/>
      <c r="G4046" s="15"/>
      <c r="H4046" s="15"/>
      <c r="EU4046" s="16"/>
    </row>
    <row r="4047" spans="2:151" ht="26.25" customHeight="1" x14ac:dyDescent="0.2">
      <c r="B4047" s="15"/>
      <c r="C4047" s="15"/>
      <c r="F4047" s="15"/>
      <c r="G4047" s="15"/>
      <c r="H4047" s="15"/>
      <c r="EU4047" s="16"/>
    </row>
    <row r="4048" spans="2:151" ht="26.25" customHeight="1" x14ac:dyDescent="0.2">
      <c r="B4048" s="15"/>
      <c r="C4048" s="15"/>
      <c r="F4048" s="15"/>
      <c r="G4048" s="15"/>
      <c r="H4048" s="15"/>
      <c r="EU4048" s="16"/>
    </row>
    <row r="4049" spans="2:151" ht="26.25" customHeight="1" x14ac:dyDescent="0.2">
      <c r="B4049" s="15"/>
      <c r="C4049" s="15"/>
      <c r="F4049" s="15"/>
      <c r="G4049" s="15"/>
      <c r="H4049" s="15"/>
      <c r="EU4049" s="16"/>
    </row>
    <row r="4050" spans="2:151" ht="26.25" customHeight="1" x14ac:dyDescent="0.2">
      <c r="B4050" s="15"/>
      <c r="C4050" s="15"/>
      <c r="F4050" s="15"/>
      <c r="G4050" s="15"/>
      <c r="H4050" s="15"/>
      <c r="EU4050" s="16"/>
    </row>
    <row r="4051" spans="2:151" ht="26.25" customHeight="1" x14ac:dyDescent="0.2">
      <c r="B4051" s="15"/>
      <c r="C4051" s="15"/>
      <c r="F4051" s="15"/>
      <c r="G4051" s="15"/>
      <c r="H4051" s="15"/>
      <c r="EU4051" s="16"/>
    </row>
    <row r="4052" spans="2:151" ht="26.25" customHeight="1" x14ac:dyDescent="0.2">
      <c r="B4052" s="15"/>
      <c r="C4052" s="15"/>
      <c r="F4052" s="15"/>
      <c r="G4052" s="15"/>
      <c r="H4052" s="15"/>
      <c r="EU4052" s="16"/>
    </row>
    <row r="4053" spans="2:151" ht="26.25" customHeight="1" x14ac:dyDescent="0.2">
      <c r="B4053" s="15"/>
      <c r="C4053" s="15"/>
      <c r="F4053" s="15"/>
      <c r="G4053" s="15"/>
      <c r="H4053" s="15"/>
      <c r="EU4053" s="16"/>
    </row>
    <row r="4054" spans="2:151" ht="26.25" customHeight="1" x14ac:dyDescent="0.2">
      <c r="B4054" s="15"/>
      <c r="C4054" s="15"/>
      <c r="F4054" s="15"/>
      <c r="G4054" s="15"/>
      <c r="H4054" s="15"/>
      <c r="EU4054" s="16"/>
    </row>
    <row r="4055" spans="2:151" ht="26.25" customHeight="1" x14ac:dyDescent="0.2">
      <c r="B4055" s="15"/>
      <c r="C4055" s="15"/>
      <c r="F4055" s="15"/>
      <c r="G4055" s="15"/>
      <c r="H4055" s="15"/>
      <c r="EU4055" s="16"/>
    </row>
    <row r="4056" spans="2:151" ht="26.25" customHeight="1" x14ac:dyDescent="0.2">
      <c r="B4056" s="15"/>
      <c r="C4056" s="15"/>
      <c r="F4056" s="15"/>
      <c r="G4056" s="15"/>
      <c r="H4056" s="15"/>
      <c r="EU4056" s="16"/>
    </row>
    <row r="4057" spans="2:151" ht="26.25" customHeight="1" x14ac:dyDescent="0.2">
      <c r="B4057" s="15"/>
      <c r="C4057" s="15"/>
      <c r="F4057" s="15"/>
      <c r="G4057" s="15"/>
      <c r="H4057" s="15"/>
      <c r="EU4057" s="16"/>
    </row>
    <row r="4058" spans="2:151" ht="26.25" customHeight="1" x14ac:dyDescent="0.2">
      <c r="B4058" s="15"/>
      <c r="C4058" s="15"/>
      <c r="F4058" s="15"/>
      <c r="G4058" s="15"/>
      <c r="H4058" s="15"/>
      <c r="EU4058" s="16"/>
    </row>
    <row r="4059" spans="2:151" ht="26.25" customHeight="1" x14ac:dyDescent="0.2">
      <c r="B4059" s="15"/>
      <c r="C4059" s="15"/>
      <c r="F4059" s="15"/>
      <c r="G4059" s="15"/>
      <c r="H4059" s="15"/>
      <c r="EU4059" s="16"/>
    </row>
    <row r="4060" spans="2:151" ht="26.25" customHeight="1" x14ac:dyDescent="0.2">
      <c r="B4060" s="15"/>
      <c r="C4060" s="15"/>
      <c r="F4060" s="15"/>
      <c r="G4060" s="15"/>
      <c r="H4060" s="15"/>
      <c r="EU4060" s="16"/>
    </row>
    <row r="4061" spans="2:151" ht="26.25" customHeight="1" x14ac:dyDescent="0.2">
      <c r="B4061" s="15"/>
      <c r="C4061" s="15"/>
      <c r="F4061" s="15"/>
      <c r="G4061" s="15"/>
      <c r="H4061" s="15"/>
      <c r="EU4061" s="16"/>
    </row>
    <row r="4062" spans="2:151" ht="26.25" customHeight="1" x14ac:dyDescent="0.2">
      <c r="B4062" s="15"/>
      <c r="C4062" s="15"/>
      <c r="F4062" s="15"/>
      <c r="G4062" s="15"/>
      <c r="H4062" s="15"/>
      <c r="EU4062" s="16"/>
    </row>
    <row r="4063" spans="2:151" ht="26.25" customHeight="1" x14ac:dyDescent="0.2">
      <c r="B4063" s="15"/>
      <c r="C4063" s="15"/>
      <c r="F4063" s="15"/>
      <c r="G4063" s="15"/>
      <c r="H4063" s="15"/>
      <c r="EU4063" s="16"/>
    </row>
    <row r="4064" spans="2:151" ht="26.25" customHeight="1" x14ac:dyDescent="0.2">
      <c r="B4064" s="15"/>
      <c r="C4064" s="15"/>
      <c r="F4064" s="15"/>
      <c r="G4064" s="15"/>
      <c r="H4064" s="15"/>
      <c r="EU4064" s="16"/>
    </row>
    <row r="4065" spans="2:151" ht="26.25" customHeight="1" x14ac:dyDescent="0.2">
      <c r="B4065" s="15"/>
      <c r="C4065" s="15"/>
      <c r="F4065" s="15"/>
      <c r="G4065" s="15"/>
      <c r="H4065" s="15"/>
      <c r="EU4065" s="16"/>
    </row>
    <row r="4066" spans="2:151" ht="26.25" customHeight="1" x14ac:dyDescent="0.2">
      <c r="B4066" s="15"/>
      <c r="C4066" s="15"/>
      <c r="F4066" s="15"/>
      <c r="G4066" s="15"/>
      <c r="H4066" s="15"/>
      <c r="EU4066" s="16"/>
    </row>
    <row r="4067" spans="2:151" ht="26.25" customHeight="1" x14ac:dyDescent="0.2">
      <c r="B4067" s="15"/>
      <c r="C4067" s="15"/>
      <c r="F4067" s="15"/>
      <c r="G4067" s="15"/>
      <c r="H4067" s="15"/>
      <c r="EU4067" s="16"/>
    </row>
    <row r="4068" spans="2:151" ht="26.25" customHeight="1" x14ac:dyDescent="0.2">
      <c r="B4068" s="15"/>
      <c r="C4068" s="15"/>
      <c r="F4068" s="15"/>
      <c r="G4068" s="15"/>
      <c r="H4068" s="15"/>
      <c r="EU4068" s="16"/>
    </row>
    <row r="4069" spans="2:151" ht="26.25" customHeight="1" x14ac:dyDescent="0.2">
      <c r="B4069" s="15"/>
      <c r="C4069" s="15"/>
      <c r="F4069" s="15"/>
      <c r="G4069" s="15"/>
      <c r="H4069" s="15"/>
      <c r="EU4069" s="16"/>
    </row>
    <row r="4070" spans="2:151" ht="26.25" customHeight="1" x14ac:dyDescent="0.2">
      <c r="B4070" s="15"/>
      <c r="C4070" s="15"/>
      <c r="F4070" s="15"/>
      <c r="G4070" s="15"/>
      <c r="H4070" s="15"/>
      <c r="EU4070" s="16"/>
    </row>
    <row r="4071" spans="2:151" ht="26.25" customHeight="1" x14ac:dyDescent="0.2">
      <c r="B4071" s="15"/>
      <c r="C4071" s="15"/>
      <c r="F4071" s="15"/>
      <c r="G4071" s="15"/>
      <c r="H4071" s="15"/>
      <c r="EU4071" s="16"/>
    </row>
    <row r="4072" spans="2:151" ht="26.25" customHeight="1" x14ac:dyDescent="0.2">
      <c r="B4072" s="15"/>
      <c r="C4072" s="15"/>
      <c r="F4072" s="15"/>
      <c r="G4072" s="15"/>
      <c r="H4072" s="15"/>
      <c r="EU4072" s="16"/>
    </row>
    <row r="4073" spans="2:151" ht="26.25" customHeight="1" x14ac:dyDescent="0.2">
      <c r="B4073" s="15"/>
      <c r="C4073" s="15"/>
      <c r="F4073" s="15"/>
      <c r="G4073" s="15"/>
      <c r="H4073" s="15"/>
      <c r="EU4073" s="16"/>
    </row>
    <row r="4074" spans="2:151" ht="26.25" customHeight="1" x14ac:dyDescent="0.2">
      <c r="B4074" s="15"/>
      <c r="C4074" s="15"/>
      <c r="F4074" s="15"/>
      <c r="G4074" s="15"/>
      <c r="H4074" s="15"/>
      <c r="EU4074" s="16"/>
    </row>
    <row r="4075" spans="2:151" ht="26.25" customHeight="1" x14ac:dyDescent="0.2">
      <c r="B4075" s="15"/>
      <c r="C4075" s="15"/>
      <c r="F4075" s="15"/>
      <c r="G4075" s="15"/>
      <c r="H4075" s="15"/>
      <c r="EU4075" s="16"/>
    </row>
    <row r="4076" spans="2:151" ht="26.25" customHeight="1" x14ac:dyDescent="0.2">
      <c r="B4076" s="15"/>
      <c r="C4076" s="15"/>
      <c r="F4076" s="15"/>
      <c r="G4076" s="15"/>
      <c r="H4076" s="15"/>
      <c r="EU4076" s="16"/>
    </row>
    <row r="4077" spans="2:151" ht="26.25" customHeight="1" x14ac:dyDescent="0.2">
      <c r="B4077" s="15"/>
      <c r="C4077" s="15"/>
      <c r="F4077" s="15"/>
      <c r="G4077" s="15"/>
      <c r="H4077" s="15"/>
      <c r="EU4077" s="16"/>
    </row>
    <row r="4078" spans="2:151" ht="26.25" customHeight="1" x14ac:dyDescent="0.2">
      <c r="B4078" s="15"/>
      <c r="C4078" s="15"/>
      <c r="F4078" s="15"/>
      <c r="G4078" s="15"/>
      <c r="H4078" s="15"/>
      <c r="EU4078" s="16"/>
    </row>
    <row r="4079" spans="2:151" ht="26.25" customHeight="1" x14ac:dyDescent="0.2">
      <c r="B4079" s="15"/>
      <c r="C4079" s="15"/>
      <c r="F4079" s="15"/>
      <c r="G4079" s="15"/>
      <c r="H4079" s="15"/>
      <c r="EU4079" s="16"/>
    </row>
    <row r="4080" spans="2:151" ht="26.25" customHeight="1" x14ac:dyDescent="0.2">
      <c r="B4080" s="15"/>
      <c r="C4080" s="15"/>
      <c r="F4080" s="15"/>
      <c r="G4080" s="15"/>
      <c r="H4080" s="15"/>
      <c r="EU4080" s="16"/>
    </row>
    <row r="4081" spans="2:151" ht="26.25" customHeight="1" x14ac:dyDescent="0.2">
      <c r="B4081" s="15"/>
      <c r="C4081" s="15"/>
      <c r="F4081" s="15"/>
      <c r="G4081" s="15"/>
      <c r="H4081" s="15"/>
      <c r="EU4081" s="16"/>
    </row>
    <row r="4082" spans="2:151" ht="26.25" customHeight="1" x14ac:dyDescent="0.2">
      <c r="B4082" s="15"/>
      <c r="C4082" s="15"/>
      <c r="F4082" s="15"/>
      <c r="G4082" s="15"/>
      <c r="H4082" s="15"/>
      <c r="EU4082" s="16"/>
    </row>
    <row r="4083" spans="2:151" ht="26.25" customHeight="1" x14ac:dyDescent="0.2">
      <c r="B4083" s="15"/>
      <c r="C4083" s="15"/>
      <c r="F4083" s="15"/>
      <c r="G4083" s="15"/>
      <c r="H4083" s="15"/>
      <c r="EU4083" s="16"/>
    </row>
    <row r="4084" spans="2:151" ht="26.25" customHeight="1" x14ac:dyDescent="0.2">
      <c r="B4084" s="15"/>
      <c r="C4084" s="15"/>
      <c r="F4084" s="15"/>
      <c r="G4084" s="15"/>
      <c r="H4084" s="15"/>
      <c r="EU4084" s="16"/>
    </row>
    <row r="4085" spans="2:151" ht="26.25" customHeight="1" x14ac:dyDescent="0.2">
      <c r="B4085" s="15"/>
      <c r="C4085" s="15"/>
      <c r="F4085" s="15"/>
      <c r="G4085" s="15"/>
      <c r="H4085" s="15"/>
      <c r="EU4085" s="16"/>
    </row>
    <row r="4086" spans="2:151" ht="26.25" customHeight="1" x14ac:dyDescent="0.2">
      <c r="B4086" s="15"/>
      <c r="C4086" s="15"/>
      <c r="F4086" s="15"/>
      <c r="G4086" s="15"/>
      <c r="H4086" s="15"/>
      <c r="EU4086" s="16"/>
    </row>
    <row r="4098" spans="2:150" ht="26.25" customHeight="1" x14ac:dyDescent="0.2">
      <c r="B4098" s="15"/>
      <c r="C4098" s="15"/>
      <c r="D4098" s="15"/>
      <c r="E4098" s="15"/>
      <c r="F4098" s="15"/>
      <c r="G4098" s="15"/>
      <c r="H4098" s="15"/>
      <c r="AL4098" s="15"/>
      <c r="AM4098" s="15"/>
      <c r="AN4098" s="15"/>
      <c r="AO4098" s="15"/>
      <c r="AP4098" s="15"/>
      <c r="AQ4098" s="15"/>
      <c r="AR4098" s="15"/>
      <c r="AS4098" s="15"/>
      <c r="AT4098" s="15"/>
      <c r="AU4098" s="15"/>
      <c r="AV4098" s="15"/>
      <c r="AW4098" s="15"/>
      <c r="AX4098" s="15"/>
      <c r="AY4098" s="15"/>
      <c r="AZ4098" s="15"/>
      <c r="BA4098" s="15"/>
      <c r="BB4098" s="15"/>
      <c r="BC4098" s="15"/>
      <c r="BD4098" s="15"/>
      <c r="BE4098" s="15"/>
      <c r="BF4098" s="15"/>
      <c r="BG4098" s="15"/>
      <c r="BH4098" s="15"/>
      <c r="BI4098" s="15"/>
      <c r="BJ4098" s="15"/>
      <c r="BK4098" s="15"/>
      <c r="BL4098" s="15"/>
      <c r="BM4098" s="15"/>
      <c r="BN4098" s="15"/>
      <c r="BO4098" s="15"/>
      <c r="BP4098" s="15"/>
      <c r="BQ4098" s="15"/>
      <c r="BR4098" s="15"/>
      <c r="BS4098" s="15"/>
      <c r="BT4098" s="15"/>
      <c r="BU4098" s="15"/>
      <c r="BV4098" s="15"/>
      <c r="BW4098" s="15"/>
      <c r="BX4098" s="15"/>
      <c r="BY4098" s="15"/>
      <c r="BZ4098" s="15"/>
      <c r="CA4098" s="15"/>
      <c r="CB4098" s="15"/>
      <c r="CC4098" s="15"/>
      <c r="CD4098" s="15"/>
      <c r="CE4098" s="15"/>
      <c r="CF4098" s="15"/>
      <c r="CG4098" s="15"/>
      <c r="CH4098" s="15"/>
      <c r="CI4098" s="15"/>
      <c r="CJ4098" s="15"/>
      <c r="CK4098" s="15"/>
      <c r="CL4098" s="15"/>
      <c r="CM4098" s="15"/>
      <c r="CN4098" s="15"/>
      <c r="CO4098" s="15"/>
      <c r="CP4098" s="15"/>
      <c r="CQ4098" s="15"/>
      <c r="CR4098" s="15"/>
      <c r="CS4098" s="15"/>
      <c r="CT4098" s="15"/>
      <c r="CU4098" s="15"/>
      <c r="CV4098" s="15"/>
      <c r="CW4098" s="15"/>
      <c r="CX4098" s="15"/>
      <c r="CY4098" s="15"/>
      <c r="CZ4098" s="15"/>
      <c r="DA4098" s="15"/>
      <c r="DB4098" s="15"/>
      <c r="DC4098" s="15"/>
      <c r="DD4098" s="15"/>
      <c r="DE4098" s="15"/>
      <c r="DF4098" s="15"/>
      <c r="DG4098" s="15"/>
      <c r="DH4098" s="15"/>
      <c r="DI4098" s="15"/>
      <c r="DJ4098" s="15"/>
      <c r="DK4098" s="15"/>
      <c r="DL4098" s="15"/>
      <c r="DM4098" s="15"/>
      <c r="DN4098" s="15"/>
      <c r="DO4098" s="15"/>
      <c r="DP4098" s="15"/>
      <c r="DQ4098" s="15"/>
      <c r="DR4098" s="15"/>
      <c r="DS4098" s="15"/>
      <c r="DT4098" s="15"/>
      <c r="DU4098" s="15"/>
      <c r="DV4098" s="15"/>
      <c r="DW4098" s="15"/>
      <c r="DX4098" s="15"/>
      <c r="DY4098" s="15"/>
      <c r="DZ4098" s="15"/>
      <c r="EA4098" s="15"/>
      <c r="EB4098" s="15"/>
      <c r="EC4098" s="15"/>
      <c r="ED4098" s="15"/>
      <c r="EE4098" s="15"/>
      <c r="EF4098" s="15"/>
      <c r="EG4098" s="15"/>
      <c r="EH4098" s="15"/>
      <c r="EI4098" s="15"/>
      <c r="EJ4098" s="15"/>
      <c r="EK4098" s="15"/>
      <c r="EL4098" s="15"/>
      <c r="EM4098" s="15"/>
      <c r="EN4098" s="15"/>
      <c r="EO4098" s="15"/>
      <c r="EP4098" s="15"/>
      <c r="EQ4098" s="15"/>
      <c r="ER4098" s="15"/>
      <c r="ES4098" s="15"/>
      <c r="ET4098" s="15"/>
    </row>
    <row r="4099" spans="2:150" ht="26.25" customHeight="1" x14ac:dyDescent="0.2">
      <c r="B4099" s="15"/>
      <c r="C4099" s="15"/>
      <c r="D4099" s="15"/>
      <c r="E4099" s="15"/>
      <c r="F4099" s="15"/>
      <c r="G4099" s="15"/>
      <c r="H4099" s="15"/>
      <c r="AL4099" s="15"/>
      <c r="AM4099" s="15"/>
      <c r="AN4099" s="15"/>
      <c r="AO4099" s="15"/>
      <c r="AP4099" s="15"/>
      <c r="AQ4099" s="15"/>
      <c r="AR4099" s="15"/>
      <c r="AS4099" s="15"/>
      <c r="AT4099" s="15"/>
      <c r="AU4099" s="15"/>
      <c r="AV4099" s="15"/>
      <c r="AW4099" s="15"/>
      <c r="AX4099" s="15"/>
      <c r="AY4099" s="15"/>
      <c r="AZ4099" s="15"/>
      <c r="BA4099" s="15"/>
      <c r="BB4099" s="15"/>
      <c r="BC4099" s="15"/>
      <c r="BD4099" s="15"/>
      <c r="BE4099" s="15"/>
      <c r="BF4099" s="15"/>
      <c r="BG4099" s="15"/>
      <c r="BH4099" s="15"/>
      <c r="BI4099" s="15"/>
      <c r="BJ4099" s="15"/>
      <c r="BK4099" s="15"/>
      <c r="BL4099" s="15"/>
      <c r="BM4099" s="15"/>
      <c r="BN4099" s="15"/>
      <c r="BO4099" s="15"/>
      <c r="BP4099" s="15"/>
      <c r="BQ4099" s="15"/>
      <c r="BR4099" s="15"/>
      <c r="BS4099" s="15"/>
      <c r="BT4099" s="15"/>
      <c r="BU4099" s="15"/>
      <c r="BV4099" s="15"/>
      <c r="BW4099" s="15"/>
      <c r="BX4099" s="15"/>
      <c r="BY4099" s="15"/>
      <c r="BZ4099" s="15"/>
      <c r="CA4099" s="15"/>
      <c r="CB4099" s="15"/>
      <c r="CC4099" s="15"/>
      <c r="CD4099" s="15"/>
      <c r="CE4099" s="15"/>
      <c r="CF4099" s="15"/>
      <c r="CG4099" s="15"/>
      <c r="CH4099" s="15"/>
      <c r="CI4099" s="15"/>
      <c r="CJ4099" s="15"/>
      <c r="CK4099" s="15"/>
      <c r="CL4099" s="15"/>
      <c r="CM4099" s="15"/>
      <c r="CN4099" s="15"/>
      <c r="CO4099" s="15"/>
      <c r="CP4099" s="15"/>
      <c r="CQ4099" s="15"/>
      <c r="CR4099" s="15"/>
      <c r="CS4099" s="15"/>
      <c r="CT4099" s="15"/>
      <c r="CU4099" s="15"/>
      <c r="CV4099" s="15"/>
      <c r="CW4099" s="15"/>
      <c r="CX4099" s="15"/>
      <c r="CY4099" s="15"/>
      <c r="CZ4099" s="15"/>
      <c r="DA4099" s="15"/>
      <c r="DB4099" s="15"/>
      <c r="DC4099" s="15"/>
      <c r="DD4099" s="15"/>
      <c r="DE4099" s="15"/>
      <c r="DF4099" s="15"/>
      <c r="DG4099" s="15"/>
      <c r="DH4099" s="15"/>
      <c r="DI4099" s="15"/>
      <c r="DJ4099" s="15"/>
      <c r="DK4099" s="15"/>
      <c r="DL4099" s="15"/>
      <c r="DM4099" s="15"/>
      <c r="DN4099" s="15"/>
      <c r="DO4099" s="15"/>
      <c r="DP4099" s="15"/>
      <c r="DQ4099" s="15"/>
      <c r="DR4099" s="15"/>
      <c r="DS4099" s="15"/>
      <c r="DT4099" s="15"/>
      <c r="DU4099" s="15"/>
      <c r="DV4099" s="15"/>
      <c r="DW4099" s="15"/>
      <c r="DX4099" s="15"/>
      <c r="DY4099" s="15"/>
      <c r="DZ4099" s="15"/>
      <c r="EA4099" s="15"/>
      <c r="EB4099" s="15"/>
      <c r="EC4099" s="15"/>
      <c r="ED4099" s="15"/>
      <c r="EE4099" s="15"/>
      <c r="EF4099" s="15"/>
      <c r="EG4099" s="15"/>
      <c r="EH4099" s="15"/>
      <c r="EI4099" s="15"/>
      <c r="EJ4099" s="15"/>
      <c r="EK4099" s="15"/>
      <c r="EL4099" s="15"/>
      <c r="EM4099" s="15"/>
      <c r="EN4099" s="15"/>
      <c r="EO4099" s="15"/>
      <c r="EP4099" s="15"/>
      <c r="EQ4099" s="15"/>
      <c r="ER4099" s="15"/>
      <c r="ES4099" s="15"/>
      <c r="ET4099" s="15"/>
    </row>
    <row r="4100" spans="2:150" ht="26.25" customHeight="1" x14ac:dyDescent="0.2">
      <c r="B4100" s="15"/>
      <c r="C4100" s="15"/>
      <c r="D4100" s="15"/>
      <c r="E4100" s="15"/>
      <c r="F4100" s="15"/>
      <c r="G4100" s="15"/>
      <c r="H4100" s="15"/>
      <c r="AL4100" s="15"/>
      <c r="AM4100" s="15"/>
      <c r="AN4100" s="15"/>
      <c r="AO4100" s="15"/>
      <c r="AP4100" s="15"/>
      <c r="AQ4100" s="15"/>
      <c r="AR4100" s="15"/>
      <c r="AS4100" s="15"/>
      <c r="AT4100" s="15"/>
      <c r="AU4100" s="15"/>
      <c r="AV4100" s="15"/>
      <c r="AW4100" s="15"/>
      <c r="AX4100" s="15"/>
      <c r="AY4100" s="15"/>
      <c r="AZ4100" s="15"/>
      <c r="BA4100" s="15"/>
      <c r="BB4100" s="15"/>
      <c r="BC4100" s="15"/>
      <c r="BD4100" s="15"/>
      <c r="BE4100" s="15"/>
      <c r="BF4100" s="15"/>
      <c r="BG4100" s="15"/>
      <c r="BH4100" s="15"/>
      <c r="BI4100" s="15"/>
      <c r="BJ4100" s="15"/>
      <c r="BK4100" s="15"/>
      <c r="BL4100" s="15"/>
      <c r="BM4100" s="15"/>
      <c r="BN4100" s="15"/>
      <c r="BO4100" s="15"/>
      <c r="BP4100" s="15"/>
      <c r="BQ4100" s="15"/>
      <c r="BR4100" s="15"/>
      <c r="BS4100" s="15"/>
      <c r="BT4100" s="15"/>
      <c r="BU4100" s="15"/>
      <c r="BV4100" s="15"/>
      <c r="BW4100" s="15"/>
      <c r="BX4100" s="15"/>
      <c r="BY4100" s="15"/>
      <c r="BZ4100" s="15"/>
      <c r="CA4100" s="15"/>
      <c r="CB4100" s="15"/>
      <c r="CC4100" s="15"/>
      <c r="CD4100" s="15"/>
      <c r="CE4100" s="15"/>
      <c r="CF4100" s="15"/>
      <c r="CG4100" s="15"/>
      <c r="CH4100" s="15"/>
      <c r="CI4100" s="15"/>
      <c r="CJ4100" s="15"/>
      <c r="CK4100" s="15"/>
      <c r="CL4100" s="15"/>
      <c r="CM4100" s="15"/>
      <c r="CN4100" s="15"/>
      <c r="CO4100" s="15"/>
      <c r="CP4100" s="15"/>
      <c r="CQ4100" s="15"/>
      <c r="CR4100" s="15"/>
      <c r="CS4100" s="15"/>
      <c r="CT4100" s="15"/>
      <c r="CU4100" s="15"/>
      <c r="CV4100" s="15"/>
      <c r="CW4100" s="15"/>
      <c r="CX4100" s="15"/>
      <c r="CY4100" s="15"/>
      <c r="CZ4100" s="15"/>
      <c r="DA4100" s="15"/>
      <c r="DB4100" s="15"/>
      <c r="DC4100" s="15"/>
      <c r="DD4100" s="15"/>
      <c r="DE4100" s="15"/>
      <c r="DF4100" s="15"/>
      <c r="DG4100" s="15"/>
      <c r="DH4100" s="15"/>
      <c r="DI4100" s="15"/>
      <c r="DJ4100" s="15"/>
      <c r="DK4100" s="15"/>
      <c r="DL4100" s="15"/>
      <c r="DM4100" s="15"/>
      <c r="DN4100" s="15"/>
      <c r="DO4100" s="15"/>
      <c r="DP4100" s="15"/>
      <c r="DQ4100" s="15"/>
      <c r="DR4100" s="15"/>
      <c r="DS4100" s="15"/>
      <c r="DT4100" s="15"/>
      <c r="DU4100" s="15"/>
      <c r="DV4100" s="15"/>
      <c r="DW4100" s="15"/>
      <c r="DX4100" s="15"/>
      <c r="DY4100" s="15"/>
      <c r="DZ4100" s="15"/>
      <c r="EA4100" s="15"/>
      <c r="EB4100" s="15"/>
      <c r="EC4100" s="15"/>
      <c r="ED4100" s="15"/>
      <c r="EE4100" s="15"/>
      <c r="EF4100" s="15"/>
      <c r="EG4100" s="15"/>
      <c r="EH4100" s="15"/>
      <c r="EI4100" s="15"/>
      <c r="EJ4100" s="15"/>
      <c r="EK4100" s="15"/>
      <c r="EL4100" s="15"/>
      <c r="EM4100" s="15"/>
      <c r="EN4100" s="15"/>
      <c r="EO4100" s="15"/>
      <c r="EP4100" s="15"/>
      <c r="EQ4100" s="15"/>
      <c r="ER4100" s="15"/>
      <c r="ES4100" s="15"/>
      <c r="ET4100" s="15"/>
    </row>
    <row r="4101" spans="2:150" ht="26.25" customHeight="1" x14ac:dyDescent="0.2">
      <c r="B4101" s="15"/>
      <c r="C4101" s="15"/>
      <c r="D4101" s="15"/>
      <c r="E4101" s="15"/>
      <c r="F4101" s="15"/>
      <c r="G4101" s="15"/>
      <c r="H4101" s="15"/>
      <c r="AL4101" s="15"/>
      <c r="AM4101" s="15"/>
      <c r="AN4101" s="15"/>
      <c r="AO4101" s="15"/>
      <c r="AP4101" s="15"/>
      <c r="AQ4101" s="15"/>
      <c r="AR4101" s="15"/>
      <c r="AS4101" s="15"/>
      <c r="AT4101" s="15"/>
      <c r="AU4101" s="15"/>
      <c r="AV4101" s="15"/>
      <c r="AW4101" s="15"/>
      <c r="AX4101" s="15"/>
      <c r="AY4101" s="15"/>
      <c r="AZ4101" s="15"/>
      <c r="BA4101" s="15"/>
      <c r="BB4101" s="15"/>
      <c r="BC4101" s="15"/>
      <c r="BD4101" s="15"/>
      <c r="BE4101" s="15"/>
      <c r="BF4101" s="15"/>
      <c r="BG4101" s="15"/>
      <c r="BH4101" s="15"/>
      <c r="BI4101" s="15"/>
      <c r="BJ4101" s="15"/>
      <c r="BK4101" s="15"/>
      <c r="BL4101" s="15"/>
      <c r="BM4101" s="15"/>
      <c r="BN4101" s="15"/>
      <c r="BO4101" s="15"/>
      <c r="BP4101" s="15"/>
      <c r="BQ4101" s="15"/>
      <c r="BR4101" s="15"/>
      <c r="BS4101" s="15"/>
      <c r="BT4101" s="15"/>
      <c r="BU4101" s="15"/>
      <c r="BV4101" s="15"/>
      <c r="BW4101" s="15"/>
      <c r="BX4101" s="15"/>
      <c r="BY4101" s="15"/>
      <c r="BZ4101" s="15"/>
      <c r="CA4101" s="15"/>
      <c r="CB4101" s="15"/>
      <c r="CC4101" s="15"/>
      <c r="CD4101" s="15"/>
      <c r="CE4101" s="15"/>
      <c r="CF4101" s="15"/>
      <c r="CG4101" s="15"/>
      <c r="CH4101" s="15"/>
      <c r="CI4101" s="15"/>
      <c r="CJ4101" s="15"/>
      <c r="CK4101" s="15"/>
      <c r="CL4101" s="15"/>
      <c r="CM4101" s="15"/>
      <c r="CN4101" s="15"/>
      <c r="CO4101" s="15"/>
      <c r="CP4101" s="15"/>
      <c r="CQ4101" s="15"/>
      <c r="CR4101" s="15"/>
      <c r="CS4101" s="15"/>
      <c r="CT4101" s="15"/>
      <c r="CU4101" s="15"/>
      <c r="CV4101" s="15"/>
      <c r="CW4101" s="15"/>
      <c r="CX4101" s="15"/>
      <c r="CY4101" s="15"/>
      <c r="CZ4101" s="15"/>
      <c r="DA4101" s="15"/>
      <c r="DB4101" s="15"/>
      <c r="DC4101" s="15"/>
      <c r="DD4101" s="15"/>
      <c r="DE4101" s="15"/>
      <c r="DF4101" s="15"/>
      <c r="DG4101" s="15"/>
      <c r="DH4101" s="15"/>
      <c r="DI4101" s="15"/>
      <c r="DJ4101" s="15"/>
      <c r="DK4101" s="15"/>
      <c r="DL4101" s="15"/>
      <c r="DM4101" s="15"/>
      <c r="DN4101" s="15"/>
      <c r="DO4101" s="15"/>
      <c r="DP4101" s="15"/>
      <c r="DQ4101" s="15"/>
      <c r="DR4101" s="15"/>
      <c r="DS4101" s="15"/>
      <c r="DT4101" s="15"/>
      <c r="DU4101" s="15"/>
      <c r="DV4101" s="15"/>
      <c r="DW4101" s="15"/>
      <c r="DX4101" s="15"/>
      <c r="DY4101" s="15"/>
      <c r="DZ4101" s="15"/>
      <c r="EA4101" s="15"/>
      <c r="EB4101" s="15"/>
      <c r="EC4101" s="15"/>
      <c r="ED4101" s="15"/>
      <c r="EE4101" s="15"/>
      <c r="EF4101" s="15"/>
      <c r="EG4101" s="15"/>
      <c r="EH4101" s="15"/>
      <c r="EI4101" s="15"/>
      <c r="EJ4101" s="15"/>
      <c r="EK4101" s="15"/>
      <c r="EL4101" s="15"/>
      <c r="EM4101" s="15"/>
      <c r="EN4101" s="15"/>
      <c r="EO4101" s="15"/>
      <c r="EP4101" s="15"/>
      <c r="EQ4101" s="15"/>
      <c r="ER4101" s="15"/>
      <c r="ES4101" s="15"/>
      <c r="ET4101" s="15"/>
    </row>
    <row r="4102" spans="2:150" ht="26.25" customHeight="1" x14ac:dyDescent="0.2">
      <c r="B4102" s="15"/>
      <c r="C4102" s="15"/>
      <c r="D4102" s="15"/>
      <c r="E4102" s="15"/>
      <c r="F4102" s="15"/>
      <c r="G4102" s="15"/>
      <c r="H4102" s="15"/>
      <c r="AL4102" s="15"/>
      <c r="AM4102" s="15"/>
      <c r="AN4102" s="15"/>
      <c r="AO4102" s="15"/>
      <c r="AP4102" s="15"/>
      <c r="AQ4102" s="15"/>
      <c r="AR4102" s="15"/>
      <c r="AS4102" s="15"/>
      <c r="AT4102" s="15"/>
      <c r="AU4102" s="15"/>
      <c r="AV4102" s="15"/>
      <c r="AW4102" s="15"/>
      <c r="AX4102" s="15"/>
      <c r="AY4102" s="15"/>
      <c r="AZ4102" s="15"/>
      <c r="BA4102" s="15"/>
      <c r="BB4102" s="15"/>
      <c r="BC4102" s="15"/>
      <c r="BD4102" s="15"/>
      <c r="BE4102" s="15"/>
      <c r="BF4102" s="15"/>
      <c r="BG4102" s="15"/>
      <c r="BH4102" s="15"/>
      <c r="BI4102" s="15"/>
      <c r="BJ4102" s="15"/>
      <c r="BK4102" s="15"/>
      <c r="BL4102" s="15"/>
      <c r="BM4102" s="15"/>
      <c r="BN4102" s="15"/>
      <c r="BO4102" s="15"/>
      <c r="BP4102" s="15"/>
      <c r="BQ4102" s="15"/>
      <c r="BR4102" s="15"/>
      <c r="BS4102" s="15"/>
      <c r="BT4102" s="15"/>
      <c r="BU4102" s="15"/>
      <c r="BV4102" s="15"/>
      <c r="BW4102" s="15"/>
      <c r="BX4102" s="15"/>
      <c r="BY4102" s="15"/>
      <c r="BZ4102" s="15"/>
      <c r="CA4102" s="15"/>
      <c r="CB4102" s="15"/>
      <c r="CC4102" s="15"/>
      <c r="CD4102" s="15"/>
      <c r="CE4102" s="15"/>
      <c r="CF4102" s="15"/>
      <c r="CG4102" s="15"/>
      <c r="CH4102" s="15"/>
      <c r="CI4102" s="15"/>
      <c r="CJ4102" s="15"/>
      <c r="CK4102" s="15"/>
      <c r="CL4102" s="15"/>
      <c r="CM4102" s="15"/>
      <c r="CN4102" s="15"/>
      <c r="CO4102" s="15"/>
      <c r="CP4102" s="15"/>
      <c r="CQ4102" s="15"/>
      <c r="CR4102" s="15"/>
      <c r="CS4102" s="15"/>
      <c r="CT4102" s="15"/>
      <c r="CU4102" s="15"/>
      <c r="CV4102" s="15"/>
      <c r="CW4102" s="15"/>
      <c r="CX4102" s="15"/>
      <c r="CY4102" s="15"/>
      <c r="CZ4102" s="15"/>
      <c r="DA4102" s="15"/>
      <c r="DB4102" s="15"/>
      <c r="DC4102" s="15"/>
      <c r="DD4102" s="15"/>
      <c r="DE4102" s="15"/>
      <c r="DF4102" s="15"/>
      <c r="DG4102" s="15"/>
      <c r="DH4102" s="15"/>
      <c r="DI4102" s="15"/>
      <c r="DJ4102" s="15"/>
      <c r="DK4102" s="15"/>
      <c r="DL4102" s="15"/>
      <c r="DM4102" s="15"/>
      <c r="DN4102" s="15"/>
      <c r="DO4102" s="15"/>
      <c r="DP4102" s="15"/>
      <c r="DQ4102" s="15"/>
      <c r="DR4102" s="15"/>
      <c r="DS4102" s="15"/>
      <c r="DT4102" s="15"/>
      <c r="DU4102" s="15"/>
      <c r="DV4102" s="15"/>
      <c r="DW4102" s="15"/>
      <c r="DX4102" s="15"/>
      <c r="DY4102" s="15"/>
      <c r="DZ4102" s="15"/>
      <c r="EA4102" s="15"/>
      <c r="EB4102" s="15"/>
      <c r="EC4102" s="15"/>
      <c r="ED4102" s="15"/>
      <c r="EE4102" s="15"/>
      <c r="EF4102" s="15"/>
      <c r="EG4102" s="15"/>
      <c r="EH4102" s="15"/>
      <c r="EI4102" s="15"/>
      <c r="EJ4102" s="15"/>
      <c r="EK4102" s="15"/>
      <c r="EL4102" s="15"/>
      <c r="EM4102" s="15"/>
      <c r="EN4102" s="15"/>
      <c r="EO4102" s="15"/>
      <c r="EP4102" s="15"/>
      <c r="EQ4102" s="15"/>
      <c r="ER4102" s="15"/>
      <c r="ES4102" s="15"/>
      <c r="ET4102" s="15"/>
    </row>
    <row r="4103" spans="2:150" ht="26.25" customHeight="1" x14ac:dyDescent="0.2">
      <c r="B4103" s="15"/>
      <c r="C4103" s="15"/>
      <c r="D4103" s="15"/>
      <c r="E4103" s="15"/>
      <c r="F4103" s="15"/>
      <c r="G4103" s="15"/>
      <c r="H4103" s="15"/>
      <c r="AL4103" s="15"/>
      <c r="AM4103" s="15"/>
      <c r="AN4103" s="15"/>
      <c r="AO4103" s="15"/>
      <c r="AP4103" s="15"/>
      <c r="AQ4103" s="15"/>
      <c r="AR4103" s="15"/>
      <c r="AS4103" s="15"/>
      <c r="AT4103" s="15"/>
      <c r="AU4103" s="15"/>
      <c r="AV4103" s="15"/>
      <c r="AW4103" s="15"/>
      <c r="AX4103" s="15"/>
      <c r="AY4103" s="15"/>
      <c r="AZ4103" s="15"/>
      <c r="BA4103" s="15"/>
      <c r="BB4103" s="15"/>
      <c r="BC4103" s="15"/>
      <c r="BD4103" s="15"/>
      <c r="BE4103" s="15"/>
      <c r="BF4103" s="15"/>
      <c r="BG4103" s="15"/>
      <c r="BH4103" s="15"/>
      <c r="BI4103" s="15"/>
      <c r="BJ4103" s="15"/>
      <c r="BK4103" s="15"/>
      <c r="BL4103" s="15"/>
      <c r="BM4103" s="15"/>
      <c r="BN4103" s="15"/>
      <c r="BO4103" s="15"/>
      <c r="BP4103" s="15"/>
      <c r="BQ4103" s="15"/>
      <c r="BR4103" s="15"/>
      <c r="BS4103" s="15"/>
      <c r="BT4103" s="15"/>
      <c r="BU4103" s="15"/>
      <c r="BV4103" s="15"/>
      <c r="BW4103" s="15"/>
      <c r="BX4103" s="15"/>
      <c r="BY4103" s="15"/>
      <c r="BZ4103" s="15"/>
      <c r="CA4103" s="15"/>
      <c r="CB4103" s="15"/>
      <c r="CC4103" s="15"/>
      <c r="CD4103" s="15"/>
      <c r="CE4103" s="15"/>
      <c r="CF4103" s="15"/>
      <c r="CG4103" s="15"/>
      <c r="CH4103" s="15"/>
      <c r="CI4103" s="15"/>
      <c r="CJ4103" s="15"/>
      <c r="CK4103" s="15"/>
      <c r="CL4103" s="15"/>
      <c r="CM4103" s="15"/>
      <c r="CN4103" s="15"/>
      <c r="CO4103" s="15"/>
      <c r="CP4103" s="15"/>
      <c r="CQ4103" s="15"/>
      <c r="CR4103" s="15"/>
      <c r="CS4103" s="15"/>
      <c r="CT4103" s="15"/>
      <c r="CU4103" s="15"/>
      <c r="CV4103" s="15"/>
      <c r="CW4103" s="15"/>
      <c r="CX4103" s="15"/>
      <c r="CY4103" s="15"/>
      <c r="CZ4103" s="15"/>
      <c r="DA4103" s="15"/>
      <c r="DB4103" s="15"/>
      <c r="DC4103" s="15"/>
      <c r="DD4103" s="15"/>
      <c r="DE4103" s="15"/>
      <c r="DF4103" s="15"/>
      <c r="DG4103" s="15"/>
      <c r="DH4103" s="15"/>
      <c r="DI4103" s="15"/>
      <c r="DJ4103" s="15"/>
      <c r="DK4103" s="15"/>
      <c r="DL4103" s="15"/>
      <c r="DM4103" s="15"/>
      <c r="DN4103" s="15"/>
      <c r="DO4103" s="15"/>
      <c r="DP4103" s="15"/>
      <c r="DQ4103" s="15"/>
      <c r="DR4103" s="15"/>
      <c r="DS4103" s="15"/>
      <c r="DT4103" s="15"/>
      <c r="DU4103" s="15"/>
      <c r="DV4103" s="15"/>
      <c r="DW4103" s="15"/>
      <c r="DX4103" s="15"/>
      <c r="DY4103" s="15"/>
      <c r="DZ4103" s="15"/>
      <c r="EA4103" s="15"/>
      <c r="EB4103" s="15"/>
      <c r="EC4103" s="15"/>
      <c r="ED4103" s="15"/>
      <c r="EE4103" s="15"/>
      <c r="EF4103" s="15"/>
      <c r="EG4103" s="15"/>
      <c r="EH4103" s="15"/>
      <c r="EI4103" s="15"/>
      <c r="EJ4103" s="15"/>
      <c r="EK4103" s="15"/>
      <c r="EL4103" s="15"/>
      <c r="EM4103" s="15"/>
      <c r="EN4103" s="15"/>
      <c r="EO4103" s="15"/>
      <c r="EP4103" s="15"/>
      <c r="EQ4103" s="15"/>
      <c r="ER4103" s="15"/>
      <c r="ES4103" s="15"/>
      <c r="ET4103" s="15"/>
    </row>
    <row r="4104" spans="2:150" ht="26.25" customHeight="1" x14ac:dyDescent="0.2">
      <c r="B4104" s="15"/>
      <c r="C4104" s="15"/>
      <c r="D4104" s="15"/>
      <c r="E4104" s="15"/>
      <c r="F4104" s="15"/>
      <c r="G4104" s="15"/>
      <c r="H4104" s="15"/>
      <c r="AL4104" s="15"/>
      <c r="AM4104" s="15"/>
      <c r="AN4104" s="15"/>
      <c r="AO4104" s="15"/>
      <c r="AP4104" s="15"/>
      <c r="AQ4104" s="15"/>
      <c r="AR4104" s="15"/>
      <c r="AS4104" s="15"/>
      <c r="AT4104" s="15"/>
      <c r="AU4104" s="15"/>
      <c r="AV4104" s="15"/>
      <c r="AW4104" s="15"/>
      <c r="AX4104" s="15"/>
      <c r="AY4104" s="15"/>
      <c r="AZ4104" s="15"/>
      <c r="BA4104" s="15"/>
      <c r="BB4104" s="15"/>
      <c r="BC4104" s="15"/>
      <c r="BD4104" s="15"/>
      <c r="BE4104" s="15"/>
      <c r="BF4104" s="15"/>
      <c r="BG4104" s="15"/>
      <c r="BH4104" s="15"/>
      <c r="BI4104" s="15"/>
      <c r="BJ4104" s="15"/>
      <c r="BK4104" s="15"/>
      <c r="BL4104" s="15"/>
      <c r="BM4104" s="15"/>
      <c r="BN4104" s="15"/>
      <c r="BO4104" s="15"/>
      <c r="BP4104" s="15"/>
      <c r="BQ4104" s="15"/>
      <c r="BR4104" s="15"/>
      <c r="BS4104" s="15"/>
      <c r="BT4104" s="15"/>
      <c r="BU4104" s="15"/>
      <c r="BV4104" s="15"/>
      <c r="BW4104" s="15"/>
      <c r="BX4104" s="15"/>
      <c r="BY4104" s="15"/>
      <c r="BZ4104" s="15"/>
      <c r="CA4104" s="15"/>
      <c r="CB4104" s="15"/>
      <c r="CC4104" s="15"/>
      <c r="CD4104" s="15"/>
      <c r="CE4104" s="15"/>
      <c r="CF4104" s="15"/>
      <c r="CG4104" s="15"/>
      <c r="CH4104" s="15"/>
      <c r="CI4104" s="15"/>
      <c r="CJ4104" s="15"/>
      <c r="CK4104" s="15"/>
      <c r="CL4104" s="15"/>
      <c r="CM4104" s="15"/>
      <c r="CN4104" s="15"/>
      <c r="CO4104" s="15"/>
      <c r="CP4104" s="15"/>
      <c r="CQ4104" s="15"/>
      <c r="CR4104" s="15"/>
      <c r="CS4104" s="15"/>
      <c r="CT4104" s="15"/>
      <c r="CU4104" s="15"/>
      <c r="CV4104" s="15"/>
      <c r="CW4104" s="15"/>
      <c r="CX4104" s="15"/>
      <c r="CY4104" s="15"/>
      <c r="CZ4104" s="15"/>
      <c r="DA4104" s="15"/>
      <c r="DB4104" s="15"/>
      <c r="DC4104" s="15"/>
      <c r="DD4104" s="15"/>
      <c r="DE4104" s="15"/>
      <c r="DF4104" s="15"/>
      <c r="DG4104" s="15"/>
      <c r="DH4104" s="15"/>
      <c r="DI4104" s="15"/>
      <c r="DJ4104" s="15"/>
      <c r="DK4104" s="15"/>
      <c r="DL4104" s="15"/>
      <c r="DM4104" s="15"/>
      <c r="DN4104" s="15"/>
      <c r="DO4104" s="15"/>
      <c r="DP4104" s="15"/>
      <c r="DQ4104" s="15"/>
      <c r="DR4104" s="15"/>
      <c r="DS4104" s="15"/>
      <c r="DT4104" s="15"/>
      <c r="DU4104" s="15"/>
      <c r="DV4104" s="15"/>
      <c r="DW4104" s="15"/>
      <c r="DX4104" s="15"/>
      <c r="DY4104" s="15"/>
      <c r="DZ4104" s="15"/>
      <c r="EA4104" s="15"/>
      <c r="EB4104" s="15"/>
      <c r="EC4104" s="15"/>
      <c r="ED4104" s="15"/>
      <c r="EE4104" s="15"/>
      <c r="EF4104" s="15"/>
      <c r="EG4104" s="15"/>
      <c r="EH4104" s="15"/>
      <c r="EI4104" s="15"/>
      <c r="EJ4104" s="15"/>
      <c r="EK4104" s="15"/>
      <c r="EL4104" s="15"/>
      <c r="EM4104" s="15"/>
      <c r="EN4104" s="15"/>
      <c r="EO4104" s="15"/>
      <c r="EP4104" s="15"/>
      <c r="EQ4104" s="15"/>
      <c r="ER4104" s="15"/>
      <c r="ES4104" s="15"/>
      <c r="ET4104" s="15"/>
    </row>
    <row r="4105" spans="2:150" ht="26.25" customHeight="1" x14ac:dyDescent="0.2">
      <c r="B4105" s="15"/>
      <c r="C4105" s="15"/>
      <c r="D4105" s="15"/>
      <c r="E4105" s="15"/>
      <c r="F4105" s="15"/>
      <c r="G4105" s="15"/>
      <c r="H4105" s="15"/>
      <c r="AL4105" s="15"/>
      <c r="AM4105" s="15"/>
      <c r="AN4105" s="15"/>
      <c r="AO4105" s="15"/>
      <c r="AP4105" s="15"/>
      <c r="AQ4105" s="15"/>
      <c r="AR4105" s="15"/>
      <c r="AS4105" s="15"/>
      <c r="AT4105" s="15"/>
      <c r="AU4105" s="15"/>
      <c r="AV4105" s="15"/>
      <c r="AW4105" s="15"/>
      <c r="AX4105" s="15"/>
      <c r="AY4105" s="15"/>
      <c r="AZ4105" s="15"/>
      <c r="BA4105" s="15"/>
      <c r="BB4105" s="15"/>
      <c r="BC4105" s="15"/>
      <c r="BD4105" s="15"/>
      <c r="BE4105" s="15"/>
      <c r="BF4105" s="15"/>
      <c r="BG4105" s="15"/>
      <c r="BH4105" s="15"/>
      <c r="BI4105" s="15"/>
      <c r="BJ4105" s="15"/>
      <c r="BK4105" s="15"/>
      <c r="BL4105" s="15"/>
      <c r="BM4105" s="15"/>
      <c r="BN4105" s="15"/>
      <c r="BO4105" s="15"/>
      <c r="BP4105" s="15"/>
      <c r="BQ4105" s="15"/>
      <c r="BR4105" s="15"/>
      <c r="BS4105" s="15"/>
      <c r="BT4105" s="15"/>
      <c r="BU4105" s="15"/>
      <c r="BV4105" s="15"/>
      <c r="BW4105" s="15"/>
      <c r="BX4105" s="15"/>
      <c r="BY4105" s="15"/>
      <c r="BZ4105" s="15"/>
      <c r="CA4105" s="15"/>
      <c r="CB4105" s="15"/>
      <c r="CC4105" s="15"/>
      <c r="CD4105" s="15"/>
      <c r="CE4105" s="15"/>
      <c r="CF4105" s="15"/>
      <c r="CG4105" s="15"/>
      <c r="CH4105" s="15"/>
      <c r="CI4105" s="15"/>
      <c r="CJ4105" s="15"/>
      <c r="CK4105" s="15"/>
      <c r="CL4105" s="15"/>
      <c r="CM4105" s="15"/>
      <c r="CN4105" s="15"/>
      <c r="CO4105" s="15"/>
      <c r="CP4105" s="15"/>
      <c r="CQ4105" s="15"/>
      <c r="CR4105" s="15"/>
      <c r="CS4105" s="15"/>
      <c r="CT4105" s="15"/>
      <c r="CU4105" s="15"/>
      <c r="CV4105" s="15"/>
      <c r="CW4105" s="15"/>
      <c r="CX4105" s="15"/>
      <c r="CY4105" s="15"/>
      <c r="CZ4105" s="15"/>
      <c r="DA4105" s="15"/>
      <c r="DB4105" s="15"/>
      <c r="DC4105" s="15"/>
      <c r="DD4105" s="15"/>
      <c r="DE4105" s="15"/>
      <c r="DF4105" s="15"/>
      <c r="DG4105" s="15"/>
      <c r="DH4105" s="15"/>
      <c r="DI4105" s="15"/>
      <c r="DJ4105" s="15"/>
      <c r="DK4105" s="15"/>
      <c r="DL4105" s="15"/>
      <c r="DM4105" s="15"/>
      <c r="DN4105" s="15"/>
      <c r="DO4105" s="15"/>
      <c r="DP4105" s="15"/>
      <c r="DQ4105" s="15"/>
      <c r="DR4105" s="15"/>
      <c r="DS4105" s="15"/>
      <c r="DT4105" s="15"/>
      <c r="DU4105" s="15"/>
      <c r="DV4105" s="15"/>
      <c r="DW4105" s="15"/>
      <c r="DX4105" s="15"/>
      <c r="DY4105" s="15"/>
      <c r="DZ4105" s="15"/>
      <c r="EA4105" s="15"/>
      <c r="EB4105" s="15"/>
      <c r="EC4105" s="15"/>
      <c r="ED4105" s="15"/>
      <c r="EE4105" s="15"/>
      <c r="EF4105" s="15"/>
      <c r="EG4105" s="15"/>
      <c r="EH4105" s="15"/>
      <c r="EI4105" s="15"/>
      <c r="EJ4105" s="15"/>
      <c r="EK4105" s="15"/>
      <c r="EL4105" s="15"/>
      <c r="EM4105" s="15"/>
      <c r="EN4105" s="15"/>
      <c r="EO4105" s="15"/>
      <c r="EP4105" s="15"/>
      <c r="EQ4105" s="15"/>
      <c r="ER4105" s="15"/>
      <c r="ES4105" s="15"/>
      <c r="ET4105" s="15"/>
    </row>
    <row r="4106" spans="2:150" ht="26.25" customHeight="1" x14ac:dyDescent="0.2">
      <c r="B4106" s="15"/>
      <c r="C4106" s="15"/>
      <c r="D4106" s="15"/>
      <c r="E4106" s="15"/>
      <c r="F4106" s="15"/>
      <c r="G4106" s="15"/>
      <c r="H4106" s="15"/>
      <c r="AL4106" s="15"/>
      <c r="AM4106" s="15"/>
      <c r="AN4106" s="15"/>
      <c r="AO4106" s="15"/>
      <c r="AP4106" s="15"/>
      <c r="AQ4106" s="15"/>
      <c r="AR4106" s="15"/>
      <c r="AS4106" s="15"/>
      <c r="AT4106" s="15"/>
      <c r="AU4106" s="15"/>
      <c r="AV4106" s="15"/>
      <c r="AW4106" s="15"/>
      <c r="AX4106" s="15"/>
      <c r="AY4106" s="15"/>
      <c r="AZ4106" s="15"/>
      <c r="BA4106" s="15"/>
      <c r="BB4106" s="15"/>
      <c r="BC4106" s="15"/>
      <c r="BD4106" s="15"/>
      <c r="BE4106" s="15"/>
      <c r="BF4106" s="15"/>
      <c r="BG4106" s="15"/>
      <c r="BH4106" s="15"/>
      <c r="BI4106" s="15"/>
      <c r="BJ4106" s="15"/>
      <c r="BK4106" s="15"/>
      <c r="BL4106" s="15"/>
      <c r="BM4106" s="15"/>
      <c r="BN4106" s="15"/>
      <c r="BO4106" s="15"/>
      <c r="BP4106" s="15"/>
      <c r="BQ4106" s="15"/>
      <c r="BR4106" s="15"/>
      <c r="BS4106" s="15"/>
      <c r="BT4106" s="15"/>
      <c r="BU4106" s="15"/>
      <c r="BV4106" s="15"/>
      <c r="BW4106" s="15"/>
      <c r="BX4106" s="15"/>
      <c r="BY4106" s="15"/>
      <c r="BZ4106" s="15"/>
      <c r="CA4106" s="15"/>
      <c r="CB4106" s="15"/>
      <c r="CC4106" s="15"/>
      <c r="CD4106" s="15"/>
      <c r="CE4106" s="15"/>
      <c r="CF4106" s="15"/>
      <c r="CG4106" s="15"/>
      <c r="CH4106" s="15"/>
      <c r="CI4106" s="15"/>
      <c r="CJ4106" s="15"/>
      <c r="CK4106" s="15"/>
      <c r="CL4106" s="15"/>
      <c r="CM4106" s="15"/>
      <c r="CN4106" s="15"/>
      <c r="CO4106" s="15"/>
      <c r="CP4106" s="15"/>
      <c r="CQ4106" s="15"/>
      <c r="CR4106" s="15"/>
      <c r="CS4106" s="15"/>
      <c r="CT4106" s="15"/>
      <c r="CU4106" s="15"/>
      <c r="CV4106" s="15"/>
      <c r="CW4106" s="15"/>
      <c r="CX4106" s="15"/>
      <c r="CY4106" s="15"/>
      <c r="CZ4106" s="15"/>
      <c r="DA4106" s="15"/>
      <c r="DB4106" s="15"/>
      <c r="DC4106" s="15"/>
      <c r="DD4106" s="15"/>
      <c r="DE4106" s="15"/>
      <c r="DF4106" s="15"/>
      <c r="DG4106" s="15"/>
      <c r="DH4106" s="15"/>
      <c r="DI4106" s="15"/>
      <c r="DJ4106" s="15"/>
      <c r="DK4106" s="15"/>
      <c r="DL4106" s="15"/>
      <c r="DM4106" s="15"/>
      <c r="DN4106" s="15"/>
      <c r="DO4106" s="15"/>
      <c r="DP4106" s="15"/>
      <c r="DQ4106" s="15"/>
      <c r="DR4106" s="15"/>
      <c r="DS4106" s="15"/>
      <c r="DT4106" s="15"/>
      <c r="DU4106" s="15"/>
      <c r="DV4106" s="15"/>
      <c r="DW4106" s="15"/>
      <c r="DX4106" s="15"/>
      <c r="DY4106" s="15"/>
      <c r="DZ4106" s="15"/>
      <c r="EA4106" s="15"/>
      <c r="EB4106" s="15"/>
      <c r="EC4106" s="15"/>
      <c r="ED4106" s="15"/>
      <c r="EE4106" s="15"/>
      <c r="EF4106" s="15"/>
      <c r="EG4106" s="15"/>
      <c r="EH4106" s="15"/>
      <c r="EI4106" s="15"/>
      <c r="EJ4106" s="15"/>
      <c r="EK4106" s="15"/>
      <c r="EL4106" s="15"/>
      <c r="EM4106" s="15"/>
      <c r="EN4106" s="15"/>
      <c r="EO4106" s="15"/>
      <c r="EP4106" s="15"/>
      <c r="EQ4106" s="15"/>
      <c r="ER4106" s="15"/>
      <c r="ES4106" s="15"/>
      <c r="ET4106" s="15"/>
    </row>
    <row r="4107" spans="2:150" ht="26.25" customHeight="1" x14ac:dyDescent="0.2">
      <c r="B4107" s="15"/>
      <c r="C4107" s="15"/>
      <c r="D4107" s="15"/>
      <c r="E4107" s="15"/>
      <c r="F4107" s="15"/>
      <c r="G4107" s="15"/>
      <c r="H4107" s="15"/>
      <c r="AL4107" s="15"/>
      <c r="AM4107" s="15"/>
      <c r="AN4107" s="15"/>
      <c r="AO4107" s="15"/>
      <c r="AP4107" s="15"/>
      <c r="AQ4107" s="15"/>
      <c r="AR4107" s="15"/>
      <c r="AS4107" s="15"/>
      <c r="AT4107" s="15"/>
      <c r="AU4107" s="15"/>
      <c r="AV4107" s="15"/>
      <c r="AW4107" s="15"/>
      <c r="AX4107" s="15"/>
      <c r="AY4107" s="15"/>
      <c r="AZ4107" s="15"/>
      <c r="BA4107" s="15"/>
      <c r="BB4107" s="15"/>
      <c r="BC4107" s="15"/>
      <c r="BD4107" s="15"/>
      <c r="BE4107" s="15"/>
      <c r="BF4107" s="15"/>
      <c r="BG4107" s="15"/>
      <c r="BH4107" s="15"/>
      <c r="BI4107" s="15"/>
      <c r="BJ4107" s="15"/>
      <c r="BK4107" s="15"/>
      <c r="BL4107" s="15"/>
      <c r="BM4107" s="15"/>
      <c r="BN4107" s="15"/>
      <c r="BO4107" s="15"/>
      <c r="BP4107" s="15"/>
      <c r="BQ4107" s="15"/>
      <c r="BR4107" s="15"/>
      <c r="BS4107" s="15"/>
      <c r="BT4107" s="15"/>
      <c r="BU4107" s="15"/>
      <c r="BV4107" s="15"/>
      <c r="BW4107" s="15"/>
      <c r="BX4107" s="15"/>
      <c r="BY4107" s="15"/>
      <c r="BZ4107" s="15"/>
      <c r="CA4107" s="15"/>
      <c r="CB4107" s="15"/>
      <c r="CC4107" s="15"/>
      <c r="CD4107" s="15"/>
      <c r="CE4107" s="15"/>
      <c r="CF4107" s="15"/>
      <c r="CG4107" s="15"/>
      <c r="CH4107" s="15"/>
      <c r="CI4107" s="15"/>
      <c r="CJ4107" s="15"/>
      <c r="CK4107" s="15"/>
      <c r="CL4107" s="15"/>
      <c r="CM4107" s="15"/>
      <c r="CN4107" s="15"/>
      <c r="CO4107" s="15"/>
      <c r="CP4107" s="15"/>
      <c r="CQ4107" s="15"/>
      <c r="CR4107" s="15"/>
      <c r="CS4107" s="15"/>
      <c r="CT4107" s="15"/>
      <c r="CU4107" s="15"/>
      <c r="CV4107" s="15"/>
      <c r="CW4107" s="15"/>
      <c r="CX4107" s="15"/>
      <c r="CY4107" s="15"/>
      <c r="CZ4107" s="15"/>
      <c r="DA4107" s="15"/>
      <c r="DB4107" s="15"/>
      <c r="DC4107" s="15"/>
      <c r="DD4107" s="15"/>
      <c r="DE4107" s="15"/>
      <c r="DF4107" s="15"/>
      <c r="DG4107" s="15"/>
      <c r="DH4107" s="15"/>
      <c r="DI4107" s="15"/>
      <c r="DJ4107" s="15"/>
      <c r="DK4107" s="15"/>
      <c r="DL4107" s="15"/>
      <c r="DM4107" s="15"/>
      <c r="DN4107" s="15"/>
      <c r="DO4107" s="15"/>
      <c r="DP4107" s="15"/>
      <c r="DQ4107" s="15"/>
      <c r="DR4107" s="15"/>
      <c r="DS4107" s="15"/>
      <c r="DT4107" s="15"/>
      <c r="DU4107" s="15"/>
      <c r="DV4107" s="15"/>
      <c r="DW4107" s="15"/>
      <c r="DX4107" s="15"/>
      <c r="DY4107" s="15"/>
      <c r="DZ4107" s="15"/>
      <c r="EA4107" s="15"/>
      <c r="EB4107" s="15"/>
      <c r="EC4107" s="15"/>
      <c r="ED4107" s="15"/>
      <c r="EE4107" s="15"/>
      <c r="EF4107" s="15"/>
      <c r="EG4107" s="15"/>
      <c r="EH4107" s="15"/>
      <c r="EI4107" s="15"/>
      <c r="EJ4107" s="15"/>
      <c r="EK4107" s="15"/>
      <c r="EL4107" s="15"/>
      <c r="EM4107" s="15"/>
      <c r="EN4107" s="15"/>
      <c r="EO4107" s="15"/>
      <c r="EP4107" s="15"/>
      <c r="EQ4107" s="15"/>
      <c r="ER4107" s="15"/>
      <c r="ES4107" s="15"/>
      <c r="ET4107" s="15"/>
    </row>
    <row r="4108" spans="2:150" ht="26.25" customHeight="1" x14ac:dyDescent="0.2">
      <c r="B4108" s="15"/>
      <c r="C4108" s="15"/>
      <c r="D4108" s="15"/>
      <c r="E4108" s="15"/>
      <c r="F4108" s="15"/>
      <c r="G4108" s="15"/>
      <c r="H4108" s="15"/>
      <c r="AL4108" s="15"/>
      <c r="AM4108" s="15"/>
      <c r="AN4108" s="15"/>
      <c r="AO4108" s="15"/>
      <c r="AP4108" s="15"/>
      <c r="AQ4108" s="15"/>
      <c r="AR4108" s="15"/>
      <c r="AS4108" s="15"/>
      <c r="AT4108" s="15"/>
      <c r="AU4108" s="15"/>
      <c r="AV4108" s="15"/>
      <c r="AW4108" s="15"/>
      <c r="AX4108" s="15"/>
      <c r="AY4108" s="15"/>
      <c r="AZ4108" s="15"/>
      <c r="BA4108" s="15"/>
      <c r="BB4108" s="15"/>
      <c r="BC4108" s="15"/>
      <c r="BD4108" s="15"/>
      <c r="BE4108" s="15"/>
      <c r="BF4108" s="15"/>
      <c r="BG4108" s="15"/>
      <c r="BH4108" s="15"/>
      <c r="BI4108" s="15"/>
      <c r="BJ4108" s="15"/>
      <c r="BK4108" s="15"/>
      <c r="BL4108" s="15"/>
      <c r="BM4108" s="15"/>
      <c r="BN4108" s="15"/>
      <c r="BO4108" s="15"/>
      <c r="BP4108" s="15"/>
      <c r="BQ4108" s="15"/>
      <c r="BR4108" s="15"/>
      <c r="BS4108" s="15"/>
      <c r="BT4108" s="15"/>
      <c r="BU4108" s="15"/>
      <c r="BV4108" s="15"/>
      <c r="BW4108" s="15"/>
      <c r="BX4108" s="15"/>
      <c r="BY4108" s="15"/>
      <c r="BZ4108" s="15"/>
      <c r="CA4108" s="15"/>
      <c r="CB4108" s="15"/>
      <c r="CC4108" s="15"/>
      <c r="CD4108" s="15"/>
      <c r="CE4108" s="15"/>
      <c r="CF4108" s="15"/>
      <c r="CG4108" s="15"/>
      <c r="CH4108" s="15"/>
      <c r="CI4108" s="15"/>
      <c r="CJ4108" s="15"/>
      <c r="CK4108" s="15"/>
      <c r="CL4108" s="15"/>
      <c r="CM4108" s="15"/>
      <c r="CN4108" s="15"/>
      <c r="CO4108" s="15"/>
      <c r="CP4108" s="15"/>
      <c r="CQ4108" s="15"/>
      <c r="CR4108" s="15"/>
      <c r="CS4108" s="15"/>
      <c r="CT4108" s="15"/>
      <c r="CU4108" s="15"/>
      <c r="CV4108" s="15"/>
      <c r="CW4108" s="15"/>
      <c r="CX4108" s="15"/>
      <c r="CY4108" s="15"/>
      <c r="CZ4108" s="15"/>
      <c r="DA4108" s="15"/>
      <c r="DB4108" s="15"/>
      <c r="DC4108" s="15"/>
      <c r="DD4108" s="15"/>
      <c r="DE4108" s="15"/>
      <c r="DF4108" s="15"/>
      <c r="DG4108" s="15"/>
      <c r="DH4108" s="15"/>
      <c r="DI4108" s="15"/>
      <c r="DJ4108" s="15"/>
      <c r="DK4108" s="15"/>
      <c r="DL4108" s="15"/>
      <c r="DM4108" s="15"/>
      <c r="DN4108" s="15"/>
      <c r="DO4108" s="15"/>
      <c r="DP4108" s="15"/>
      <c r="DQ4108" s="15"/>
      <c r="DR4108" s="15"/>
      <c r="DS4108" s="15"/>
      <c r="DT4108" s="15"/>
      <c r="DU4108" s="15"/>
      <c r="DV4108" s="15"/>
      <c r="DW4108" s="15"/>
      <c r="DX4108" s="15"/>
      <c r="DY4108" s="15"/>
      <c r="DZ4108" s="15"/>
      <c r="EA4108" s="15"/>
      <c r="EB4108" s="15"/>
      <c r="EC4108" s="15"/>
      <c r="ED4108" s="15"/>
      <c r="EE4108" s="15"/>
      <c r="EF4108" s="15"/>
      <c r="EG4108" s="15"/>
      <c r="EH4108" s="15"/>
      <c r="EI4108" s="15"/>
      <c r="EJ4108" s="15"/>
      <c r="EK4108" s="15"/>
      <c r="EL4108" s="15"/>
      <c r="EM4108" s="15"/>
      <c r="EN4108" s="15"/>
      <c r="EO4108" s="15"/>
      <c r="EP4108" s="15"/>
      <c r="EQ4108" s="15"/>
      <c r="ER4108" s="15"/>
      <c r="ES4108" s="15"/>
      <c r="ET4108" s="15"/>
    </row>
    <row r="4109" spans="2:150" ht="26.25" customHeight="1" x14ac:dyDescent="0.2">
      <c r="B4109" s="15"/>
      <c r="C4109" s="15"/>
      <c r="D4109" s="15"/>
      <c r="E4109" s="15"/>
      <c r="F4109" s="15"/>
      <c r="G4109" s="15"/>
      <c r="H4109" s="15"/>
      <c r="AL4109" s="15"/>
      <c r="AM4109" s="15"/>
      <c r="AN4109" s="15"/>
      <c r="AO4109" s="15"/>
      <c r="AP4109" s="15"/>
      <c r="AQ4109" s="15"/>
      <c r="AR4109" s="15"/>
      <c r="AS4109" s="15"/>
      <c r="AT4109" s="15"/>
      <c r="AU4109" s="15"/>
      <c r="AV4109" s="15"/>
      <c r="AW4109" s="15"/>
      <c r="AX4109" s="15"/>
      <c r="AY4109" s="15"/>
      <c r="AZ4109" s="15"/>
      <c r="BA4109" s="15"/>
      <c r="BB4109" s="15"/>
      <c r="BC4109" s="15"/>
      <c r="BD4109" s="15"/>
      <c r="BE4109" s="15"/>
      <c r="BF4109" s="15"/>
      <c r="BG4109" s="15"/>
      <c r="BH4109" s="15"/>
      <c r="BI4109" s="15"/>
      <c r="BJ4109" s="15"/>
      <c r="BK4109" s="15"/>
      <c r="BL4109" s="15"/>
      <c r="BM4109" s="15"/>
      <c r="BN4109" s="15"/>
      <c r="BO4109" s="15"/>
      <c r="BP4109" s="15"/>
      <c r="BQ4109" s="15"/>
      <c r="BR4109" s="15"/>
      <c r="BS4109" s="15"/>
      <c r="BT4109" s="15"/>
      <c r="BU4109" s="15"/>
      <c r="BV4109" s="15"/>
      <c r="BW4109" s="15"/>
      <c r="BX4109" s="15"/>
      <c r="BY4109" s="15"/>
      <c r="BZ4109" s="15"/>
      <c r="CA4109" s="15"/>
      <c r="CB4109" s="15"/>
      <c r="CC4109" s="15"/>
      <c r="CD4109" s="15"/>
      <c r="CE4109" s="15"/>
      <c r="CF4109" s="15"/>
      <c r="CG4109" s="15"/>
      <c r="CH4109" s="15"/>
      <c r="CI4109" s="15"/>
      <c r="CJ4109" s="15"/>
      <c r="CK4109" s="15"/>
      <c r="CL4109" s="15"/>
      <c r="CM4109" s="15"/>
      <c r="CN4109" s="15"/>
      <c r="CO4109" s="15"/>
      <c r="CP4109" s="15"/>
      <c r="CQ4109" s="15"/>
      <c r="CR4109" s="15"/>
      <c r="CS4109" s="15"/>
      <c r="CT4109" s="15"/>
      <c r="CU4109" s="15"/>
      <c r="CV4109" s="15"/>
      <c r="CW4109" s="15"/>
      <c r="CX4109" s="15"/>
      <c r="CY4109" s="15"/>
      <c r="CZ4109" s="15"/>
      <c r="DA4109" s="15"/>
      <c r="DB4109" s="15"/>
      <c r="DC4109" s="15"/>
      <c r="DD4109" s="15"/>
      <c r="DE4109" s="15"/>
      <c r="DF4109" s="15"/>
      <c r="DG4109" s="15"/>
      <c r="DH4109" s="15"/>
      <c r="DI4109" s="15"/>
      <c r="DJ4109" s="15"/>
      <c r="DK4109" s="15"/>
      <c r="DL4109" s="15"/>
      <c r="DM4109" s="15"/>
      <c r="DN4109" s="15"/>
      <c r="DO4109" s="15"/>
      <c r="DP4109" s="15"/>
      <c r="DQ4109" s="15"/>
      <c r="DR4109" s="15"/>
      <c r="DS4109" s="15"/>
      <c r="DT4109" s="15"/>
      <c r="DU4109" s="15"/>
      <c r="DV4109" s="15"/>
      <c r="DW4109" s="15"/>
      <c r="DX4109" s="15"/>
      <c r="DY4109" s="15"/>
      <c r="DZ4109" s="15"/>
      <c r="EA4109" s="15"/>
      <c r="EB4109" s="15"/>
      <c r="EC4109" s="15"/>
      <c r="ED4109" s="15"/>
      <c r="EE4109" s="15"/>
      <c r="EF4109" s="15"/>
      <c r="EG4109" s="15"/>
      <c r="EH4109" s="15"/>
      <c r="EI4109" s="15"/>
      <c r="EJ4109" s="15"/>
      <c r="EK4109" s="15"/>
      <c r="EL4109" s="15"/>
      <c r="EM4109" s="15"/>
      <c r="EN4109" s="15"/>
      <c r="EO4109" s="15"/>
      <c r="EP4109" s="15"/>
      <c r="EQ4109" s="15"/>
      <c r="ER4109" s="15"/>
      <c r="ES4109" s="15"/>
      <c r="ET4109" s="15"/>
    </row>
    <row r="4110" spans="2:150" ht="26.25" customHeight="1" x14ac:dyDescent="0.2">
      <c r="B4110" s="15"/>
      <c r="C4110" s="15"/>
      <c r="D4110" s="15"/>
      <c r="E4110" s="15"/>
      <c r="F4110" s="15"/>
      <c r="G4110" s="15"/>
      <c r="H4110" s="15"/>
      <c r="AL4110" s="15"/>
      <c r="AM4110" s="15"/>
      <c r="AN4110" s="15"/>
      <c r="AO4110" s="15"/>
      <c r="AP4110" s="15"/>
      <c r="AQ4110" s="15"/>
      <c r="AR4110" s="15"/>
      <c r="AS4110" s="15"/>
      <c r="AT4110" s="15"/>
      <c r="AU4110" s="15"/>
      <c r="AV4110" s="15"/>
      <c r="AW4110" s="15"/>
      <c r="AX4110" s="15"/>
      <c r="AY4110" s="15"/>
      <c r="AZ4110" s="15"/>
      <c r="BA4110" s="15"/>
      <c r="BB4110" s="15"/>
      <c r="BC4110" s="15"/>
      <c r="BD4110" s="15"/>
      <c r="BE4110" s="15"/>
      <c r="BF4110" s="15"/>
      <c r="BG4110" s="15"/>
      <c r="BH4110" s="15"/>
      <c r="BI4110" s="15"/>
      <c r="BJ4110" s="15"/>
      <c r="BK4110" s="15"/>
      <c r="BL4110" s="15"/>
      <c r="BM4110" s="15"/>
      <c r="BN4110" s="15"/>
      <c r="BO4110" s="15"/>
      <c r="BP4110" s="15"/>
      <c r="BQ4110" s="15"/>
      <c r="BR4110" s="15"/>
      <c r="BS4110" s="15"/>
      <c r="BT4110" s="15"/>
      <c r="BU4110" s="15"/>
      <c r="BV4110" s="15"/>
      <c r="BW4110" s="15"/>
      <c r="BX4110" s="15"/>
      <c r="BY4110" s="15"/>
      <c r="BZ4110" s="15"/>
      <c r="CA4110" s="15"/>
      <c r="CB4110" s="15"/>
      <c r="CC4110" s="15"/>
      <c r="CD4110" s="15"/>
      <c r="CE4110" s="15"/>
      <c r="CF4110" s="15"/>
      <c r="CG4110" s="15"/>
      <c r="CH4110" s="15"/>
      <c r="CI4110" s="15"/>
      <c r="CJ4110" s="15"/>
      <c r="CK4110" s="15"/>
      <c r="CL4110" s="15"/>
      <c r="CM4110" s="15"/>
      <c r="CN4110" s="15"/>
      <c r="CO4110" s="15"/>
      <c r="CP4110" s="15"/>
      <c r="CQ4110" s="15"/>
      <c r="CR4110" s="15"/>
      <c r="CS4110" s="15"/>
      <c r="CT4110" s="15"/>
      <c r="CU4110" s="15"/>
      <c r="CV4110" s="15"/>
      <c r="CW4110" s="15"/>
      <c r="CX4110" s="15"/>
      <c r="CY4110" s="15"/>
      <c r="CZ4110" s="15"/>
      <c r="DA4110" s="15"/>
      <c r="DB4110" s="15"/>
      <c r="DC4110" s="15"/>
      <c r="DD4110" s="15"/>
      <c r="DE4110" s="15"/>
      <c r="DF4110" s="15"/>
      <c r="DG4110" s="15"/>
      <c r="DH4110" s="15"/>
      <c r="DI4110" s="15"/>
      <c r="DJ4110" s="15"/>
      <c r="DK4110" s="15"/>
      <c r="DL4110" s="15"/>
      <c r="DM4110" s="15"/>
      <c r="DN4110" s="15"/>
      <c r="DO4110" s="15"/>
      <c r="DP4110" s="15"/>
      <c r="DQ4110" s="15"/>
      <c r="DR4110" s="15"/>
      <c r="DS4110" s="15"/>
      <c r="DT4110" s="15"/>
      <c r="DU4110" s="15"/>
      <c r="DV4110" s="15"/>
      <c r="DW4110" s="15"/>
      <c r="DX4110" s="15"/>
      <c r="DY4110" s="15"/>
      <c r="DZ4110" s="15"/>
      <c r="EA4110" s="15"/>
      <c r="EB4110" s="15"/>
      <c r="EC4110" s="15"/>
      <c r="ED4110" s="15"/>
      <c r="EE4110" s="15"/>
      <c r="EF4110" s="15"/>
      <c r="EG4110" s="15"/>
      <c r="EH4110" s="15"/>
      <c r="EI4110" s="15"/>
      <c r="EJ4110" s="15"/>
      <c r="EK4110" s="15"/>
      <c r="EL4110" s="15"/>
      <c r="EM4110" s="15"/>
      <c r="EN4110" s="15"/>
      <c r="EO4110" s="15"/>
      <c r="EP4110" s="15"/>
      <c r="EQ4110" s="15"/>
      <c r="ER4110" s="15"/>
      <c r="ES4110" s="15"/>
      <c r="ET4110" s="15"/>
    </row>
    <row r="4111" spans="2:150" ht="26.25" customHeight="1" x14ac:dyDescent="0.2">
      <c r="B4111" s="15"/>
      <c r="C4111" s="15"/>
      <c r="D4111" s="15"/>
      <c r="E4111" s="15"/>
      <c r="F4111" s="15"/>
      <c r="G4111" s="15"/>
      <c r="H4111" s="15"/>
      <c r="AL4111" s="15"/>
      <c r="AM4111" s="15"/>
      <c r="AN4111" s="15"/>
      <c r="AO4111" s="15"/>
      <c r="AP4111" s="15"/>
      <c r="AQ4111" s="15"/>
      <c r="AR4111" s="15"/>
      <c r="AS4111" s="15"/>
      <c r="AT4111" s="15"/>
      <c r="AU4111" s="15"/>
      <c r="AV4111" s="15"/>
      <c r="AW4111" s="15"/>
      <c r="AX4111" s="15"/>
      <c r="AY4111" s="15"/>
      <c r="AZ4111" s="15"/>
      <c r="BA4111" s="15"/>
      <c r="BB4111" s="15"/>
      <c r="BC4111" s="15"/>
      <c r="BD4111" s="15"/>
      <c r="BE4111" s="15"/>
      <c r="BF4111" s="15"/>
      <c r="BG4111" s="15"/>
      <c r="BH4111" s="15"/>
      <c r="BI4111" s="15"/>
      <c r="BJ4111" s="15"/>
      <c r="BK4111" s="15"/>
      <c r="BL4111" s="15"/>
      <c r="BM4111" s="15"/>
      <c r="BN4111" s="15"/>
      <c r="BO4111" s="15"/>
      <c r="BP4111" s="15"/>
      <c r="BQ4111" s="15"/>
      <c r="BR4111" s="15"/>
      <c r="BS4111" s="15"/>
      <c r="BT4111" s="15"/>
      <c r="BU4111" s="15"/>
      <c r="BV4111" s="15"/>
      <c r="BW4111" s="15"/>
      <c r="BX4111" s="15"/>
      <c r="BY4111" s="15"/>
      <c r="BZ4111" s="15"/>
      <c r="CA4111" s="15"/>
      <c r="CB4111" s="15"/>
      <c r="CC4111" s="15"/>
      <c r="CD4111" s="15"/>
      <c r="CE4111" s="15"/>
      <c r="CF4111" s="15"/>
      <c r="CG4111" s="15"/>
      <c r="CH4111" s="15"/>
      <c r="CI4111" s="15"/>
      <c r="CJ4111" s="15"/>
      <c r="CK4111" s="15"/>
      <c r="CL4111" s="15"/>
      <c r="CM4111" s="15"/>
      <c r="CN4111" s="15"/>
      <c r="CO4111" s="15"/>
      <c r="CP4111" s="15"/>
      <c r="CQ4111" s="15"/>
      <c r="CR4111" s="15"/>
      <c r="CS4111" s="15"/>
      <c r="CT4111" s="15"/>
      <c r="CU4111" s="15"/>
      <c r="CV4111" s="15"/>
      <c r="CW4111" s="15"/>
      <c r="CX4111" s="15"/>
      <c r="CY4111" s="15"/>
      <c r="CZ4111" s="15"/>
      <c r="DA4111" s="15"/>
      <c r="DB4111" s="15"/>
      <c r="DC4111" s="15"/>
      <c r="DD4111" s="15"/>
      <c r="DE4111" s="15"/>
      <c r="DF4111" s="15"/>
      <c r="DG4111" s="15"/>
      <c r="DH4111" s="15"/>
      <c r="DI4111" s="15"/>
      <c r="DJ4111" s="15"/>
      <c r="DK4111" s="15"/>
      <c r="DL4111" s="15"/>
      <c r="DM4111" s="15"/>
      <c r="DN4111" s="15"/>
      <c r="DO4111" s="15"/>
      <c r="DP4111" s="15"/>
      <c r="DQ4111" s="15"/>
      <c r="DR4111" s="15"/>
      <c r="DS4111" s="15"/>
      <c r="DT4111" s="15"/>
      <c r="DU4111" s="15"/>
      <c r="DV4111" s="15"/>
      <c r="DW4111" s="15"/>
      <c r="DX4111" s="15"/>
      <c r="DY4111" s="15"/>
      <c r="DZ4111" s="15"/>
      <c r="EA4111" s="15"/>
      <c r="EB4111" s="15"/>
      <c r="EC4111" s="15"/>
      <c r="ED4111" s="15"/>
      <c r="EE4111" s="15"/>
      <c r="EF4111" s="15"/>
      <c r="EG4111" s="15"/>
      <c r="EH4111" s="15"/>
      <c r="EI4111" s="15"/>
      <c r="EJ4111" s="15"/>
      <c r="EK4111" s="15"/>
      <c r="EL4111" s="15"/>
      <c r="EM4111" s="15"/>
      <c r="EN4111" s="15"/>
      <c r="EO4111" s="15"/>
      <c r="EP4111" s="15"/>
      <c r="EQ4111" s="15"/>
      <c r="ER4111" s="15"/>
      <c r="ES4111" s="15"/>
      <c r="ET4111" s="15"/>
    </row>
    <row r="4112" spans="2:150" ht="26.25" customHeight="1" x14ac:dyDescent="0.2">
      <c r="B4112" s="15"/>
      <c r="C4112" s="15"/>
      <c r="D4112" s="15"/>
      <c r="E4112" s="15"/>
      <c r="F4112" s="15"/>
      <c r="G4112" s="15"/>
      <c r="H4112" s="15"/>
      <c r="AL4112" s="15"/>
      <c r="AM4112" s="15"/>
      <c r="AN4112" s="15"/>
      <c r="AO4112" s="15"/>
      <c r="AP4112" s="15"/>
      <c r="AQ4112" s="15"/>
      <c r="AR4112" s="15"/>
      <c r="AS4112" s="15"/>
      <c r="AT4112" s="15"/>
      <c r="AU4112" s="15"/>
      <c r="AV4112" s="15"/>
      <c r="AW4112" s="15"/>
      <c r="AX4112" s="15"/>
      <c r="AY4112" s="15"/>
      <c r="AZ4112" s="15"/>
      <c r="BA4112" s="15"/>
      <c r="BB4112" s="15"/>
      <c r="BC4112" s="15"/>
      <c r="BD4112" s="15"/>
      <c r="BE4112" s="15"/>
      <c r="BF4112" s="15"/>
      <c r="BG4112" s="15"/>
      <c r="BH4112" s="15"/>
      <c r="BI4112" s="15"/>
      <c r="BJ4112" s="15"/>
      <c r="BK4112" s="15"/>
      <c r="BL4112" s="15"/>
      <c r="BM4112" s="15"/>
      <c r="BN4112" s="15"/>
      <c r="BO4112" s="15"/>
      <c r="BP4112" s="15"/>
      <c r="BQ4112" s="15"/>
      <c r="BR4112" s="15"/>
      <c r="BS4112" s="15"/>
      <c r="BT4112" s="15"/>
      <c r="BU4112" s="15"/>
      <c r="BV4112" s="15"/>
      <c r="BW4112" s="15"/>
      <c r="BX4112" s="15"/>
      <c r="BY4112" s="15"/>
      <c r="BZ4112" s="15"/>
      <c r="CA4112" s="15"/>
      <c r="CB4112" s="15"/>
      <c r="CC4112" s="15"/>
      <c r="CD4112" s="15"/>
      <c r="CE4112" s="15"/>
      <c r="CF4112" s="15"/>
      <c r="CG4112" s="15"/>
      <c r="CH4112" s="15"/>
      <c r="CI4112" s="15"/>
      <c r="CJ4112" s="15"/>
      <c r="CK4112" s="15"/>
      <c r="CL4112" s="15"/>
      <c r="CM4112" s="15"/>
      <c r="CN4112" s="15"/>
      <c r="CO4112" s="15"/>
      <c r="CP4112" s="15"/>
      <c r="CQ4112" s="15"/>
      <c r="CR4112" s="15"/>
      <c r="CS4112" s="15"/>
      <c r="CT4112" s="15"/>
      <c r="CU4112" s="15"/>
      <c r="CV4112" s="15"/>
      <c r="CW4112" s="15"/>
      <c r="CX4112" s="15"/>
      <c r="CY4112" s="15"/>
      <c r="CZ4112" s="15"/>
      <c r="DA4112" s="15"/>
      <c r="DB4112" s="15"/>
      <c r="DC4112" s="15"/>
      <c r="DD4112" s="15"/>
      <c r="DE4112" s="15"/>
      <c r="DF4112" s="15"/>
      <c r="DG4112" s="15"/>
      <c r="DH4112" s="15"/>
      <c r="DI4112" s="15"/>
      <c r="DJ4112" s="15"/>
      <c r="DK4112" s="15"/>
      <c r="DL4112" s="15"/>
      <c r="DM4112" s="15"/>
      <c r="DN4112" s="15"/>
      <c r="DO4112" s="15"/>
      <c r="DP4112" s="15"/>
      <c r="DQ4112" s="15"/>
      <c r="DR4112" s="15"/>
      <c r="DS4112" s="15"/>
      <c r="DT4112" s="15"/>
      <c r="DU4112" s="15"/>
      <c r="DV4112" s="15"/>
      <c r="DW4112" s="15"/>
      <c r="DX4112" s="15"/>
      <c r="DY4112" s="15"/>
      <c r="DZ4112" s="15"/>
      <c r="EA4112" s="15"/>
      <c r="EB4112" s="15"/>
      <c r="EC4112" s="15"/>
      <c r="ED4112" s="15"/>
      <c r="EE4112" s="15"/>
      <c r="EF4112" s="15"/>
      <c r="EG4112" s="15"/>
      <c r="EH4112" s="15"/>
      <c r="EI4112" s="15"/>
      <c r="EJ4112" s="15"/>
      <c r="EK4112" s="15"/>
      <c r="EL4112" s="15"/>
      <c r="EM4112" s="15"/>
      <c r="EN4112" s="15"/>
      <c r="EO4112" s="15"/>
      <c r="EP4112" s="15"/>
      <c r="EQ4112" s="15"/>
      <c r="ER4112" s="15"/>
      <c r="ES4112" s="15"/>
      <c r="ET4112" s="15"/>
    </row>
    <row r="4113" spans="2:150" ht="26.25" customHeight="1" x14ac:dyDescent="0.2">
      <c r="B4113" s="15"/>
      <c r="C4113" s="15"/>
      <c r="D4113" s="15"/>
      <c r="E4113" s="15"/>
      <c r="F4113" s="15"/>
      <c r="G4113" s="15"/>
      <c r="H4113" s="15"/>
      <c r="AL4113" s="15"/>
      <c r="AM4113" s="15"/>
      <c r="AN4113" s="15"/>
      <c r="AO4113" s="15"/>
      <c r="AP4113" s="15"/>
      <c r="AQ4113" s="15"/>
      <c r="AR4113" s="15"/>
      <c r="AS4113" s="15"/>
      <c r="AT4113" s="15"/>
      <c r="AU4113" s="15"/>
      <c r="AV4113" s="15"/>
      <c r="AW4113" s="15"/>
      <c r="AX4113" s="15"/>
      <c r="AY4113" s="15"/>
      <c r="AZ4113" s="15"/>
      <c r="BA4113" s="15"/>
      <c r="BB4113" s="15"/>
      <c r="BC4113" s="15"/>
      <c r="BD4113" s="15"/>
      <c r="BE4113" s="15"/>
      <c r="BF4113" s="15"/>
      <c r="BG4113" s="15"/>
      <c r="BH4113" s="15"/>
      <c r="BI4113" s="15"/>
      <c r="BJ4113" s="15"/>
      <c r="BK4113" s="15"/>
      <c r="BL4113" s="15"/>
      <c r="BM4113" s="15"/>
      <c r="BN4113" s="15"/>
      <c r="BO4113" s="15"/>
      <c r="BP4113" s="15"/>
      <c r="BQ4113" s="15"/>
      <c r="BR4113" s="15"/>
      <c r="BS4113" s="15"/>
      <c r="BT4113" s="15"/>
      <c r="BU4113" s="15"/>
      <c r="BV4113" s="15"/>
      <c r="BW4113" s="15"/>
      <c r="BX4113" s="15"/>
      <c r="BY4113" s="15"/>
      <c r="BZ4113" s="15"/>
      <c r="CA4113" s="15"/>
      <c r="CB4113" s="15"/>
      <c r="CC4113" s="15"/>
      <c r="CD4113" s="15"/>
      <c r="CE4113" s="15"/>
      <c r="CF4113" s="15"/>
      <c r="CG4113" s="15"/>
      <c r="CH4113" s="15"/>
      <c r="CI4113" s="15"/>
      <c r="CJ4113" s="15"/>
      <c r="CK4113" s="15"/>
      <c r="CL4113" s="15"/>
      <c r="CM4113" s="15"/>
      <c r="CN4113" s="15"/>
      <c r="CO4113" s="15"/>
      <c r="CP4113" s="15"/>
      <c r="CQ4113" s="15"/>
      <c r="CR4113" s="15"/>
      <c r="CS4113" s="15"/>
      <c r="CT4113" s="15"/>
      <c r="CU4113" s="15"/>
      <c r="CV4113" s="15"/>
      <c r="CW4113" s="15"/>
      <c r="CX4113" s="15"/>
      <c r="CY4113" s="15"/>
      <c r="CZ4113" s="15"/>
      <c r="DA4113" s="15"/>
      <c r="DB4113" s="15"/>
      <c r="DC4113" s="15"/>
      <c r="DD4113" s="15"/>
      <c r="DE4113" s="15"/>
      <c r="DF4113" s="15"/>
      <c r="DG4113" s="15"/>
      <c r="DH4113" s="15"/>
      <c r="DI4113" s="15"/>
      <c r="DJ4113" s="15"/>
      <c r="DK4113" s="15"/>
      <c r="DL4113" s="15"/>
      <c r="DM4113" s="15"/>
      <c r="DN4113" s="15"/>
      <c r="DO4113" s="15"/>
      <c r="DP4113" s="15"/>
      <c r="DQ4113" s="15"/>
      <c r="DR4113" s="15"/>
      <c r="DS4113" s="15"/>
      <c r="DT4113" s="15"/>
      <c r="DU4113" s="15"/>
      <c r="DV4113" s="15"/>
      <c r="DW4113" s="15"/>
      <c r="DX4113" s="15"/>
      <c r="DY4113" s="15"/>
      <c r="DZ4113" s="15"/>
      <c r="EA4113" s="15"/>
      <c r="EB4113" s="15"/>
      <c r="EC4113" s="15"/>
      <c r="ED4113" s="15"/>
      <c r="EE4113" s="15"/>
      <c r="EF4113" s="15"/>
      <c r="EG4113" s="15"/>
      <c r="EH4113" s="15"/>
      <c r="EI4113" s="15"/>
      <c r="EJ4113" s="15"/>
      <c r="EK4113" s="15"/>
      <c r="EL4113" s="15"/>
      <c r="EM4113" s="15"/>
      <c r="EN4113" s="15"/>
      <c r="EO4113" s="15"/>
      <c r="EP4113" s="15"/>
      <c r="EQ4113" s="15"/>
      <c r="ER4113" s="15"/>
      <c r="ES4113" s="15"/>
      <c r="ET4113" s="15"/>
    </row>
    <row r="4114" spans="2:150" ht="26.25" customHeight="1" x14ac:dyDescent="0.2">
      <c r="B4114" s="15"/>
      <c r="C4114" s="15"/>
      <c r="D4114" s="15"/>
      <c r="E4114" s="15"/>
      <c r="F4114" s="15"/>
      <c r="G4114" s="15"/>
      <c r="H4114" s="15"/>
      <c r="AL4114" s="15"/>
      <c r="AM4114" s="15"/>
      <c r="AN4114" s="15"/>
      <c r="AO4114" s="15"/>
      <c r="AP4114" s="15"/>
      <c r="AQ4114" s="15"/>
      <c r="AR4114" s="15"/>
      <c r="AS4114" s="15"/>
      <c r="AT4114" s="15"/>
      <c r="AU4114" s="15"/>
      <c r="AV4114" s="15"/>
      <c r="AW4114" s="15"/>
      <c r="AX4114" s="15"/>
      <c r="AY4114" s="15"/>
      <c r="AZ4114" s="15"/>
      <c r="BA4114" s="15"/>
      <c r="BB4114" s="15"/>
      <c r="BC4114" s="15"/>
      <c r="BD4114" s="15"/>
      <c r="BE4114" s="15"/>
      <c r="BF4114" s="15"/>
      <c r="BG4114" s="15"/>
      <c r="BH4114" s="15"/>
      <c r="BI4114" s="15"/>
      <c r="BJ4114" s="15"/>
      <c r="BK4114" s="15"/>
      <c r="BL4114" s="15"/>
      <c r="BM4114" s="15"/>
      <c r="BN4114" s="15"/>
      <c r="BO4114" s="15"/>
      <c r="BP4114" s="15"/>
      <c r="BQ4114" s="15"/>
      <c r="BR4114" s="15"/>
      <c r="BS4114" s="15"/>
      <c r="BT4114" s="15"/>
      <c r="BU4114" s="15"/>
      <c r="BV4114" s="15"/>
      <c r="BW4114" s="15"/>
      <c r="BX4114" s="15"/>
      <c r="BY4114" s="15"/>
      <c r="BZ4114" s="15"/>
      <c r="CA4114" s="15"/>
      <c r="CB4114" s="15"/>
      <c r="CC4114" s="15"/>
      <c r="CD4114" s="15"/>
      <c r="CE4114" s="15"/>
      <c r="CF4114" s="15"/>
      <c r="CG4114" s="15"/>
      <c r="CH4114" s="15"/>
      <c r="CI4114" s="15"/>
      <c r="CJ4114" s="15"/>
      <c r="CK4114" s="15"/>
      <c r="CL4114" s="15"/>
      <c r="CM4114" s="15"/>
      <c r="CN4114" s="15"/>
      <c r="CO4114" s="15"/>
      <c r="CP4114" s="15"/>
      <c r="CQ4114" s="15"/>
      <c r="CR4114" s="15"/>
      <c r="CS4114" s="15"/>
      <c r="CT4114" s="15"/>
      <c r="CU4114" s="15"/>
      <c r="CV4114" s="15"/>
      <c r="CW4114" s="15"/>
      <c r="CX4114" s="15"/>
      <c r="CY4114" s="15"/>
      <c r="CZ4114" s="15"/>
      <c r="DA4114" s="15"/>
      <c r="DB4114" s="15"/>
      <c r="DC4114" s="15"/>
      <c r="DD4114" s="15"/>
      <c r="DE4114" s="15"/>
      <c r="DF4114" s="15"/>
      <c r="DG4114" s="15"/>
      <c r="DH4114" s="15"/>
      <c r="DI4114" s="15"/>
      <c r="DJ4114" s="15"/>
      <c r="DK4114" s="15"/>
      <c r="DL4114" s="15"/>
      <c r="DM4114" s="15"/>
      <c r="DN4114" s="15"/>
      <c r="DO4114" s="15"/>
      <c r="DP4114" s="15"/>
      <c r="DQ4114" s="15"/>
      <c r="DR4114" s="15"/>
      <c r="DS4114" s="15"/>
      <c r="DT4114" s="15"/>
      <c r="DU4114" s="15"/>
      <c r="DV4114" s="15"/>
      <c r="DW4114" s="15"/>
      <c r="DX4114" s="15"/>
      <c r="DY4114" s="15"/>
      <c r="DZ4114" s="15"/>
      <c r="EA4114" s="15"/>
      <c r="EB4114" s="15"/>
      <c r="EC4114" s="15"/>
      <c r="ED4114" s="15"/>
      <c r="EE4114" s="15"/>
      <c r="EF4114" s="15"/>
      <c r="EG4114" s="15"/>
      <c r="EH4114" s="15"/>
      <c r="EI4114" s="15"/>
      <c r="EJ4114" s="15"/>
      <c r="EK4114" s="15"/>
      <c r="EL4114" s="15"/>
      <c r="EM4114" s="15"/>
      <c r="EN4114" s="15"/>
      <c r="EO4114" s="15"/>
      <c r="EP4114" s="15"/>
      <c r="EQ4114" s="15"/>
      <c r="ER4114" s="15"/>
      <c r="ES4114" s="15"/>
      <c r="ET4114" s="15"/>
    </row>
    <row r="4115" spans="2:150" ht="26.25" customHeight="1" x14ac:dyDescent="0.2">
      <c r="B4115" s="15"/>
      <c r="C4115" s="15"/>
      <c r="D4115" s="15"/>
      <c r="E4115" s="15"/>
      <c r="F4115" s="15"/>
      <c r="G4115" s="15"/>
      <c r="H4115" s="15"/>
      <c r="AL4115" s="15"/>
      <c r="AM4115" s="15"/>
      <c r="AN4115" s="15"/>
      <c r="AO4115" s="15"/>
      <c r="AP4115" s="15"/>
      <c r="AQ4115" s="15"/>
      <c r="AR4115" s="15"/>
      <c r="AS4115" s="15"/>
      <c r="AT4115" s="15"/>
      <c r="AU4115" s="15"/>
      <c r="AV4115" s="15"/>
      <c r="AW4115" s="15"/>
      <c r="AX4115" s="15"/>
      <c r="AY4115" s="15"/>
      <c r="AZ4115" s="15"/>
      <c r="BA4115" s="15"/>
      <c r="BB4115" s="15"/>
      <c r="BC4115" s="15"/>
      <c r="BD4115" s="15"/>
      <c r="BE4115" s="15"/>
      <c r="BF4115" s="15"/>
      <c r="BG4115" s="15"/>
      <c r="BH4115" s="15"/>
      <c r="BI4115" s="15"/>
      <c r="BJ4115" s="15"/>
      <c r="BK4115" s="15"/>
      <c r="BL4115" s="15"/>
      <c r="BM4115" s="15"/>
      <c r="BN4115" s="15"/>
      <c r="BO4115" s="15"/>
      <c r="BP4115" s="15"/>
      <c r="BQ4115" s="15"/>
      <c r="BR4115" s="15"/>
      <c r="BS4115" s="15"/>
      <c r="BT4115" s="15"/>
      <c r="BU4115" s="15"/>
      <c r="BV4115" s="15"/>
      <c r="BW4115" s="15"/>
      <c r="BX4115" s="15"/>
      <c r="BY4115" s="15"/>
      <c r="BZ4115" s="15"/>
      <c r="CA4115" s="15"/>
      <c r="CB4115" s="15"/>
      <c r="CC4115" s="15"/>
      <c r="CD4115" s="15"/>
      <c r="CE4115" s="15"/>
      <c r="CF4115" s="15"/>
      <c r="CG4115" s="15"/>
      <c r="CH4115" s="15"/>
      <c r="CI4115" s="15"/>
      <c r="CJ4115" s="15"/>
      <c r="CK4115" s="15"/>
      <c r="CL4115" s="15"/>
      <c r="CM4115" s="15"/>
      <c r="CN4115" s="15"/>
      <c r="CO4115" s="15"/>
      <c r="CP4115" s="15"/>
      <c r="CQ4115" s="15"/>
      <c r="CR4115" s="15"/>
      <c r="CS4115" s="15"/>
      <c r="CT4115" s="15"/>
      <c r="CU4115" s="15"/>
      <c r="CV4115" s="15"/>
      <c r="CW4115" s="15"/>
      <c r="CX4115" s="15"/>
      <c r="CY4115" s="15"/>
      <c r="CZ4115" s="15"/>
      <c r="DA4115" s="15"/>
      <c r="DB4115" s="15"/>
      <c r="DC4115" s="15"/>
      <c r="DD4115" s="15"/>
      <c r="DE4115" s="15"/>
      <c r="DF4115" s="15"/>
      <c r="DG4115" s="15"/>
      <c r="DH4115" s="15"/>
      <c r="DI4115" s="15"/>
      <c r="DJ4115" s="15"/>
      <c r="DK4115" s="15"/>
      <c r="DL4115" s="15"/>
      <c r="DM4115" s="15"/>
      <c r="DN4115" s="15"/>
      <c r="DO4115" s="15"/>
      <c r="DP4115" s="15"/>
      <c r="DQ4115" s="15"/>
      <c r="DR4115" s="15"/>
      <c r="DS4115" s="15"/>
      <c r="DT4115" s="15"/>
      <c r="DU4115" s="15"/>
      <c r="DV4115" s="15"/>
      <c r="DW4115" s="15"/>
      <c r="DX4115" s="15"/>
      <c r="DY4115" s="15"/>
      <c r="DZ4115" s="15"/>
      <c r="EA4115" s="15"/>
      <c r="EB4115" s="15"/>
      <c r="EC4115" s="15"/>
      <c r="ED4115" s="15"/>
      <c r="EE4115" s="15"/>
      <c r="EF4115" s="15"/>
      <c r="EG4115" s="15"/>
      <c r="EH4115" s="15"/>
      <c r="EI4115" s="15"/>
      <c r="EJ4115" s="15"/>
      <c r="EK4115" s="15"/>
      <c r="EL4115" s="15"/>
      <c r="EM4115" s="15"/>
      <c r="EN4115" s="15"/>
      <c r="EO4115" s="15"/>
      <c r="EP4115" s="15"/>
      <c r="EQ4115" s="15"/>
      <c r="ER4115" s="15"/>
      <c r="ES4115" s="15"/>
      <c r="ET4115" s="15"/>
    </row>
    <row r="4116" spans="2:150" ht="26.25" customHeight="1" x14ac:dyDescent="0.2">
      <c r="B4116" s="15"/>
      <c r="C4116" s="15"/>
      <c r="D4116" s="15"/>
      <c r="E4116" s="15"/>
      <c r="F4116" s="15"/>
      <c r="G4116" s="15"/>
      <c r="H4116" s="15"/>
      <c r="AL4116" s="15"/>
      <c r="AM4116" s="15"/>
      <c r="AN4116" s="15"/>
      <c r="AO4116" s="15"/>
      <c r="AP4116" s="15"/>
      <c r="AQ4116" s="15"/>
      <c r="AR4116" s="15"/>
      <c r="AS4116" s="15"/>
      <c r="AT4116" s="15"/>
      <c r="AU4116" s="15"/>
      <c r="AV4116" s="15"/>
      <c r="AW4116" s="15"/>
      <c r="AX4116" s="15"/>
      <c r="AY4116" s="15"/>
      <c r="AZ4116" s="15"/>
      <c r="BA4116" s="15"/>
      <c r="BB4116" s="15"/>
      <c r="BC4116" s="15"/>
      <c r="BD4116" s="15"/>
      <c r="BE4116" s="15"/>
      <c r="BF4116" s="15"/>
      <c r="BG4116" s="15"/>
      <c r="BH4116" s="15"/>
      <c r="BI4116" s="15"/>
      <c r="BJ4116" s="15"/>
      <c r="BK4116" s="15"/>
      <c r="BL4116" s="15"/>
      <c r="BM4116" s="15"/>
      <c r="BN4116" s="15"/>
      <c r="BO4116" s="15"/>
      <c r="BP4116" s="15"/>
      <c r="BQ4116" s="15"/>
      <c r="BR4116" s="15"/>
      <c r="BS4116" s="15"/>
      <c r="BT4116" s="15"/>
      <c r="BU4116" s="15"/>
      <c r="BV4116" s="15"/>
      <c r="BW4116" s="15"/>
      <c r="BX4116" s="15"/>
      <c r="BY4116" s="15"/>
      <c r="BZ4116" s="15"/>
      <c r="CA4116" s="15"/>
      <c r="CB4116" s="15"/>
      <c r="CC4116" s="15"/>
      <c r="CD4116" s="15"/>
      <c r="CE4116" s="15"/>
      <c r="CF4116" s="15"/>
      <c r="CG4116" s="15"/>
      <c r="CH4116" s="15"/>
      <c r="CI4116" s="15"/>
      <c r="CJ4116" s="15"/>
      <c r="CK4116" s="15"/>
      <c r="CL4116" s="15"/>
      <c r="CM4116" s="15"/>
      <c r="CN4116" s="15"/>
      <c r="CO4116" s="15"/>
      <c r="CP4116" s="15"/>
      <c r="CQ4116" s="15"/>
      <c r="CR4116" s="15"/>
      <c r="CS4116" s="15"/>
      <c r="CT4116" s="15"/>
      <c r="CU4116" s="15"/>
      <c r="CV4116" s="15"/>
      <c r="CW4116" s="15"/>
      <c r="CX4116" s="15"/>
      <c r="CY4116" s="15"/>
      <c r="CZ4116" s="15"/>
      <c r="DA4116" s="15"/>
      <c r="DB4116" s="15"/>
      <c r="DC4116" s="15"/>
      <c r="DD4116" s="15"/>
      <c r="DE4116" s="15"/>
      <c r="DF4116" s="15"/>
      <c r="DG4116" s="15"/>
      <c r="DH4116" s="15"/>
      <c r="DI4116" s="15"/>
      <c r="DJ4116" s="15"/>
      <c r="DK4116" s="15"/>
      <c r="DL4116" s="15"/>
      <c r="DM4116" s="15"/>
      <c r="DN4116" s="15"/>
      <c r="DO4116" s="15"/>
      <c r="DP4116" s="15"/>
      <c r="DQ4116" s="15"/>
      <c r="DR4116" s="15"/>
      <c r="DS4116" s="15"/>
      <c r="DT4116" s="15"/>
      <c r="DU4116" s="15"/>
      <c r="DV4116" s="15"/>
      <c r="DW4116" s="15"/>
      <c r="DX4116" s="15"/>
      <c r="DY4116" s="15"/>
      <c r="DZ4116" s="15"/>
      <c r="EA4116" s="15"/>
      <c r="EB4116" s="15"/>
      <c r="EC4116" s="15"/>
      <c r="ED4116" s="15"/>
      <c r="EE4116" s="15"/>
      <c r="EF4116" s="15"/>
      <c r="EG4116" s="15"/>
      <c r="EH4116" s="15"/>
      <c r="EI4116" s="15"/>
      <c r="EJ4116" s="15"/>
      <c r="EK4116" s="15"/>
      <c r="EL4116" s="15"/>
      <c r="EM4116" s="15"/>
      <c r="EN4116" s="15"/>
      <c r="EO4116" s="15"/>
      <c r="EP4116" s="15"/>
      <c r="EQ4116" s="15"/>
      <c r="ER4116" s="15"/>
      <c r="ES4116" s="15"/>
      <c r="ET4116" s="15"/>
    </row>
    <row r="4117" spans="2:150" ht="26.25" customHeight="1" x14ac:dyDescent="0.2">
      <c r="B4117" s="15"/>
      <c r="C4117" s="15"/>
      <c r="D4117" s="15"/>
      <c r="E4117" s="15"/>
      <c r="F4117" s="15"/>
      <c r="G4117" s="15"/>
      <c r="H4117" s="15"/>
      <c r="AL4117" s="15"/>
      <c r="AM4117" s="15"/>
      <c r="AN4117" s="15"/>
      <c r="AO4117" s="15"/>
      <c r="AP4117" s="15"/>
      <c r="AQ4117" s="15"/>
      <c r="AR4117" s="15"/>
      <c r="AS4117" s="15"/>
      <c r="AT4117" s="15"/>
      <c r="AU4117" s="15"/>
      <c r="AV4117" s="15"/>
      <c r="AW4117" s="15"/>
      <c r="AX4117" s="15"/>
      <c r="AY4117" s="15"/>
      <c r="AZ4117" s="15"/>
      <c r="BA4117" s="15"/>
      <c r="BB4117" s="15"/>
      <c r="BC4117" s="15"/>
      <c r="BD4117" s="15"/>
      <c r="BE4117" s="15"/>
      <c r="BF4117" s="15"/>
      <c r="BG4117" s="15"/>
      <c r="BH4117" s="15"/>
      <c r="BI4117" s="15"/>
      <c r="BJ4117" s="15"/>
      <c r="BK4117" s="15"/>
      <c r="BL4117" s="15"/>
      <c r="BM4117" s="15"/>
      <c r="BN4117" s="15"/>
      <c r="BO4117" s="15"/>
      <c r="BP4117" s="15"/>
      <c r="BQ4117" s="15"/>
      <c r="BR4117" s="15"/>
      <c r="BS4117" s="15"/>
      <c r="BT4117" s="15"/>
      <c r="BU4117" s="15"/>
      <c r="BV4117" s="15"/>
      <c r="BW4117" s="15"/>
      <c r="BX4117" s="15"/>
      <c r="BY4117" s="15"/>
      <c r="BZ4117" s="15"/>
      <c r="CA4117" s="15"/>
      <c r="CB4117" s="15"/>
      <c r="CC4117" s="15"/>
      <c r="CD4117" s="15"/>
      <c r="CE4117" s="15"/>
      <c r="CF4117" s="15"/>
      <c r="CG4117" s="15"/>
      <c r="CH4117" s="15"/>
      <c r="CI4117" s="15"/>
      <c r="CJ4117" s="15"/>
      <c r="CK4117" s="15"/>
      <c r="CL4117" s="15"/>
      <c r="CM4117" s="15"/>
      <c r="CN4117" s="15"/>
      <c r="CO4117" s="15"/>
      <c r="CP4117" s="15"/>
      <c r="CQ4117" s="15"/>
      <c r="CR4117" s="15"/>
      <c r="CS4117" s="15"/>
      <c r="CT4117" s="15"/>
      <c r="CU4117" s="15"/>
      <c r="CV4117" s="15"/>
      <c r="CW4117" s="15"/>
      <c r="CX4117" s="15"/>
      <c r="CY4117" s="15"/>
      <c r="CZ4117" s="15"/>
      <c r="DA4117" s="15"/>
      <c r="DB4117" s="15"/>
      <c r="DC4117" s="15"/>
      <c r="DD4117" s="15"/>
      <c r="DE4117" s="15"/>
      <c r="DF4117" s="15"/>
      <c r="DG4117" s="15"/>
      <c r="DH4117" s="15"/>
      <c r="DI4117" s="15"/>
      <c r="DJ4117" s="15"/>
      <c r="DK4117" s="15"/>
      <c r="DL4117" s="15"/>
      <c r="DM4117" s="15"/>
      <c r="DN4117" s="15"/>
      <c r="DO4117" s="15"/>
      <c r="DP4117" s="15"/>
      <c r="DQ4117" s="15"/>
      <c r="DR4117" s="15"/>
      <c r="DS4117" s="15"/>
      <c r="DT4117" s="15"/>
      <c r="DU4117" s="15"/>
      <c r="DV4117" s="15"/>
      <c r="DW4117" s="15"/>
      <c r="DX4117" s="15"/>
      <c r="DY4117" s="15"/>
      <c r="DZ4117" s="15"/>
      <c r="EA4117" s="15"/>
      <c r="EB4117" s="15"/>
      <c r="EC4117" s="15"/>
      <c r="ED4117" s="15"/>
      <c r="EE4117" s="15"/>
      <c r="EF4117" s="15"/>
      <c r="EG4117" s="15"/>
      <c r="EH4117" s="15"/>
      <c r="EI4117" s="15"/>
      <c r="EJ4117" s="15"/>
      <c r="EK4117" s="15"/>
      <c r="EL4117" s="15"/>
      <c r="EM4117" s="15"/>
      <c r="EN4117" s="15"/>
      <c r="EO4117" s="15"/>
      <c r="EP4117" s="15"/>
      <c r="EQ4117" s="15"/>
      <c r="ER4117" s="15"/>
      <c r="ES4117" s="15"/>
      <c r="ET4117" s="15"/>
    </row>
    <row r="4118" spans="2:150" ht="26.25" customHeight="1" x14ac:dyDescent="0.2">
      <c r="B4118" s="15"/>
      <c r="C4118" s="15"/>
      <c r="D4118" s="15"/>
      <c r="E4118" s="15"/>
      <c r="F4118" s="15"/>
      <c r="G4118" s="15"/>
      <c r="H4118" s="15"/>
      <c r="AL4118" s="15"/>
      <c r="AM4118" s="15"/>
      <c r="AN4118" s="15"/>
      <c r="AO4118" s="15"/>
      <c r="AP4118" s="15"/>
      <c r="AQ4118" s="15"/>
      <c r="AR4118" s="15"/>
      <c r="AS4118" s="15"/>
      <c r="AT4118" s="15"/>
      <c r="AU4118" s="15"/>
      <c r="AV4118" s="15"/>
      <c r="AW4118" s="15"/>
      <c r="AX4118" s="15"/>
      <c r="AY4118" s="15"/>
      <c r="AZ4118" s="15"/>
      <c r="BA4118" s="15"/>
      <c r="BB4118" s="15"/>
      <c r="BC4118" s="15"/>
      <c r="BD4118" s="15"/>
      <c r="BE4118" s="15"/>
      <c r="BF4118" s="15"/>
      <c r="BG4118" s="15"/>
      <c r="BH4118" s="15"/>
      <c r="BI4118" s="15"/>
      <c r="BJ4118" s="15"/>
      <c r="BK4118" s="15"/>
      <c r="BL4118" s="15"/>
      <c r="BM4118" s="15"/>
      <c r="BN4118" s="15"/>
      <c r="BO4118" s="15"/>
      <c r="BP4118" s="15"/>
      <c r="BQ4118" s="15"/>
      <c r="BR4118" s="15"/>
      <c r="BS4118" s="15"/>
      <c r="BT4118" s="15"/>
      <c r="BU4118" s="15"/>
      <c r="BV4118" s="15"/>
      <c r="BW4118" s="15"/>
      <c r="BX4118" s="15"/>
      <c r="BY4118" s="15"/>
      <c r="BZ4118" s="15"/>
      <c r="CA4118" s="15"/>
      <c r="CB4118" s="15"/>
      <c r="CC4118" s="15"/>
      <c r="CD4118" s="15"/>
      <c r="CE4118" s="15"/>
      <c r="CF4118" s="15"/>
      <c r="CG4118" s="15"/>
      <c r="CH4118" s="15"/>
      <c r="CI4118" s="15"/>
      <c r="CJ4118" s="15"/>
      <c r="CK4118" s="15"/>
      <c r="CL4118" s="15"/>
      <c r="CM4118" s="15"/>
      <c r="CN4118" s="15"/>
      <c r="CO4118" s="15"/>
      <c r="CP4118" s="15"/>
      <c r="CQ4118" s="15"/>
      <c r="CR4118" s="15"/>
      <c r="CS4118" s="15"/>
      <c r="CT4118" s="15"/>
      <c r="CU4118" s="15"/>
      <c r="CV4118" s="15"/>
      <c r="CW4118" s="15"/>
      <c r="CX4118" s="15"/>
      <c r="CY4118" s="15"/>
      <c r="CZ4118" s="15"/>
      <c r="DA4118" s="15"/>
      <c r="DB4118" s="15"/>
      <c r="DC4118" s="15"/>
      <c r="DD4118" s="15"/>
      <c r="DE4118" s="15"/>
      <c r="DF4118" s="15"/>
      <c r="DG4118" s="15"/>
      <c r="DH4118" s="15"/>
      <c r="DI4118" s="15"/>
      <c r="DJ4118" s="15"/>
      <c r="DK4118" s="15"/>
      <c r="DL4118" s="15"/>
      <c r="DM4118" s="15"/>
      <c r="DN4118" s="15"/>
      <c r="DO4118" s="15"/>
      <c r="DP4118" s="15"/>
      <c r="DQ4118" s="15"/>
      <c r="DR4118" s="15"/>
      <c r="DS4118" s="15"/>
      <c r="DT4118" s="15"/>
      <c r="DU4118" s="15"/>
      <c r="DV4118" s="15"/>
      <c r="DW4118" s="15"/>
      <c r="DX4118" s="15"/>
      <c r="DY4118" s="15"/>
      <c r="DZ4118" s="15"/>
      <c r="EA4118" s="15"/>
      <c r="EB4118" s="15"/>
      <c r="EC4118" s="15"/>
      <c r="ED4118" s="15"/>
      <c r="EE4118" s="15"/>
      <c r="EF4118" s="15"/>
      <c r="EG4118" s="15"/>
      <c r="EH4118" s="15"/>
      <c r="EI4118" s="15"/>
      <c r="EJ4118" s="15"/>
      <c r="EK4118" s="15"/>
      <c r="EL4118" s="15"/>
      <c r="EM4118" s="15"/>
      <c r="EN4118" s="15"/>
      <c r="EO4118" s="15"/>
      <c r="EP4118" s="15"/>
      <c r="EQ4118" s="15"/>
      <c r="ER4118" s="15"/>
      <c r="ES4118" s="15"/>
      <c r="ET4118" s="15"/>
    </row>
    <row r="4119" spans="2:150" ht="26.25" customHeight="1" x14ac:dyDescent="0.2">
      <c r="B4119" s="15"/>
      <c r="C4119" s="15"/>
      <c r="D4119" s="15"/>
      <c r="E4119" s="15"/>
      <c r="F4119" s="15"/>
      <c r="G4119" s="15"/>
      <c r="H4119" s="15"/>
      <c r="AL4119" s="15"/>
      <c r="AM4119" s="15"/>
      <c r="AN4119" s="15"/>
      <c r="AO4119" s="15"/>
      <c r="AP4119" s="15"/>
      <c r="AQ4119" s="15"/>
      <c r="AR4119" s="15"/>
      <c r="AS4119" s="15"/>
      <c r="AT4119" s="15"/>
      <c r="AU4119" s="15"/>
      <c r="AV4119" s="15"/>
      <c r="AW4119" s="15"/>
      <c r="AX4119" s="15"/>
      <c r="AY4119" s="15"/>
      <c r="AZ4119" s="15"/>
      <c r="BA4119" s="15"/>
      <c r="BB4119" s="15"/>
      <c r="BC4119" s="15"/>
      <c r="BD4119" s="15"/>
      <c r="BE4119" s="15"/>
      <c r="BF4119" s="15"/>
      <c r="BG4119" s="15"/>
      <c r="BH4119" s="15"/>
      <c r="BI4119" s="15"/>
      <c r="BJ4119" s="15"/>
      <c r="BK4119" s="15"/>
      <c r="BL4119" s="15"/>
      <c r="BM4119" s="15"/>
      <c r="BN4119" s="15"/>
      <c r="BO4119" s="15"/>
      <c r="BP4119" s="15"/>
      <c r="BQ4119" s="15"/>
      <c r="BR4119" s="15"/>
      <c r="BS4119" s="15"/>
      <c r="BT4119" s="15"/>
      <c r="BU4119" s="15"/>
      <c r="BV4119" s="15"/>
      <c r="BW4119" s="15"/>
      <c r="BX4119" s="15"/>
      <c r="BY4119" s="15"/>
      <c r="BZ4119" s="15"/>
      <c r="CA4119" s="15"/>
      <c r="CB4119" s="15"/>
      <c r="CC4119" s="15"/>
      <c r="CD4119" s="15"/>
      <c r="CE4119" s="15"/>
      <c r="CF4119" s="15"/>
      <c r="CG4119" s="15"/>
      <c r="CH4119" s="15"/>
      <c r="CI4119" s="15"/>
      <c r="CJ4119" s="15"/>
      <c r="CK4119" s="15"/>
      <c r="CL4119" s="15"/>
      <c r="CM4119" s="15"/>
      <c r="CN4119" s="15"/>
      <c r="CO4119" s="15"/>
      <c r="CP4119" s="15"/>
      <c r="CQ4119" s="15"/>
      <c r="CR4119" s="15"/>
      <c r="CS4119" s="15"/>
      <c r="CT4119" s="15"/>
      <c r="CU4119" s="15"/>
      <c r="CV4119" s="15"/>
      <c r="CW4119" s="15"/>
      <c r="CX4119" s="15"/>
      <c r="CY4119" s="15"/>
      <c r="CZ4119" s="15"/>
      <c r="DA4119" s="15"/>
      <c r="DB4119" s="15"/>
      <c r="DC4119" s="15"/>
      <c r="DD4119" s="15"/>
      <c r="DE4119" s="15"/>
      <c r="DF4119" s="15"/>
      <c r="DG4119" s="15"/>
      <c r="DH4119" s="15"/>
      <c r="DI4119" s="15"/>
      <c r="DJ4119" s="15"/>
      <c r="DK4119" s="15"/>
      <c r="DL4119" s="15"/>
      <c r="DM4119" s="15"/>
      <c r="DN4119" s="15"/>
      <c r="DO4119" s="15"/>
      <c r="DP4119" s="15"/>
      <c r="DQ4119" s="15"/>
      <c r="DR4119" s="15"/>
      <c r="DS4119" s="15"/>
      <c r="DT4119" s="15"/>
      <c r="DU4119" s="15"/>
      <c r="DV4119" s="15"/>
      <c r="DW4119" s="15"/>
      <c r="DX4119" s="15"/>
      <c r="DY4119" s="15"/>
      <c r="DZ4119" s="15"/>
      <c r="EA4119" s="15"/>
      <c r="EB4119" s="15"/>
      <c r="EC4119" s="15"/>
      <c r="ED4119" s="15"/>
      <c r="EE4119" s="15"/>
      <c r="EF4119" s="15"/>
      <c r="EG4119" s="15"/>
      <c r="EH4119" s="15"/>
      <c r="EI4119" s="15"/>
      <c r="EJ4119" s="15"/>
      <c r="EK4119" s="15"/>
      <c r="EL4119" s="15"/>
      <c r="EM4119" s="15"/>
      <c r="EN4119" s="15"/>
      <c r="EO4119" s="15"/>
      <c r="EP4119" s="15"/>
      <c r="EQ4119" s="15"/>
      <c r="ER4119" s="15"/>
      <c r="ES4119" s="15"/>
      <c r="ET4119" s="15"/>
    </row>
    <row r="4120" spans="2:150" ht="26.25" customHeight="1" x14ac:dyDescent="0.2">
      <c r="B4120" s="15"/>
      <c r="C4120" s="15"/>
      <c r="D4120" s="15"/>
      <c r="E4120" s="15"/>
      <c r="F4120" s="15"/>
      <c r="G4120" s="15"/>
      <c r="H4120" s="15"/>
      <c r="AL4120" s="15"/>
      <c r="AM4120" s="15"/>
      <c r="AN4120" s="15"/>
      <c r="AO4120" s="15"/>
      <c r="AP4120" s="15"/>
      <c r="AQ4120" s="15"/>
      <c r="AR4120" s="15"/>
      <c r="AS4120" s="15"/>
      <c r="AT4120" s="15"/>
      <c r="AU4120" s="15"/>
      <c r="AV4120" s="15"/>
      <c r="AW4120" s="15"/>
      <c r="AX4120" s="15"/>
      <c r="AY4120" s="15"/>
      <c r="AZ4120" s="15"/>
      <c r="BA4120" s="15"/>
      <c r="BB4120" s="15"/>
      <c r="BC4120" s="15"/>
      <c r="BD4120" s="15"/>
      <c r="BE4120" s="15"/>
      <c r="BF4120" s="15"/>
      <c r="BG4120" s="15"/>
      <c r="BH4120" s="15"/>
      <c r="BI4120" s="15"/>
      <c r="BJ4120" s="15"/>
      <c r="BK4120" s="15"/>
      <c r="BL4120" s="15"/>
      <c r="BM4120" s="15"/>
      <c r="BN4120" s="15"/>
      <c r="BO4120" s="15"/>
      <c r="BP4120" s="15"/>
      <c r="BQ4120" s="15"/>
      <c r="BR4120" s="15"/>
      <c r="BS4120" s="15"/>
      <c r="BT4120" s="15"/>
      <c r="BU4120" s="15"/>
      <c r="BV4120" s="15"/>
      <c r="BW4120" s="15"/>
      <c r="BX4120" s="15"/>
      <c r="BY4120" s="15"/>
      <c r="BZ4120" s="15"/>
      <c r="CA4120" s="15"/>
      <c r="CB4120" s="15"/>
      <c r="CC4120" s="15"/>
      <c r="CD4120" s="15"/>
      <c r="CE4120" s="15"/>
      <c r="CF4120" s="15"/>
      <c r="CG4120" s="15"/>
      <c r="CH4120" s="15"/>
      <c r="CI4120" s="15"/>
      <c r="CJ4120" s="15"/>
      <c r="CK4120" s="15"/>
      <c r="CL4120" s="15"/>
      <c r="CM4120" s="15"/>
      <c r="CN4120" s="15"/>
      <c r="CO4120" s="15"/>
      <c r="CP4120" s="15"/>
      <c r="CQ4120" s="15"/>
      <c r="CR4120" s="15"/>
      <c r="CS4120" s="15"/>
      <c r="CT4120" s="15"/>
      <c r="CU4120" s="15"/>
      <c r="CV4120" s="15"/>
      <c r="CW4120" s="15"/>
      <c r="CX4120" s="15"/>
      <c r="CY4120" s="15"/>
      <c r="CZ4120" s="15"/>
      <c r="DA4120" s="15"/>
      <c r="DB4120" s="15"/>
      <c r="DC4120" s="15"/>
      <c r="DD4120" s="15"/>
      <c r="DE4120" s="15"/>
      <c r="DF4120" s="15"/>
      <c r="DG4120" s="15"/>
      <c r="DH4120" s="15"/>
      <c r="DI4120" s="15"/>
      <c r="DJ4120" s="15"/>
      <c r="DK4120" s="15"/>
      <c r="DL4120" s="15"/>
      <c r="DM4120" s="15"/>
      <c r="DN4120" s="15"/>
      <c r="DO4120" s="15"/>
      <c r="DP4120" s="15"/>
      <c r="DQ4120" s="15"/>
      <c r="DR4120" s="15"/>
      <c r="DS4120" s="15"/>
      <c r="DT4120" s="15"/>
      <c r="DU4120" s="15"/>
      <c r="DV4120" s="15"/>
      <c r="DW4120" s="15"/>
      <c r="DX4120" s="15"/>
      <c r="DY4120" s="15"/>
      <c r="DZ4120" s="15"/>
      <c r="EA4120" s="15"/>
      <c r="EB4120" s="15"/>
      <c r="EC4120" s="15"/>
      <c r="ED4120" s="15"/>
      <c r="EE4120" s="15"/>
      <c r="EF4120" s="15"/>
      <c r="EG4120" s="15"/>
      <c r="EH4120" s="15"/>
      <c r="EI4120" s="15"/>
      <c r="EJ4120" s="15"/>
      <c r="EK4120" s="15"/>
      <c r="EL4120" s="15"/>
      <c r="EM4120" s="15"/>
      <c r="EN4120" s="15"/>
      <c r="EO4120" s="15"/>
      <c r="EP4120" s="15"/>
      <c r="EQ4120" s="15"/>
      <c r="ER4120" s="15"/>
      <c r="ES4120" s="15"/>
      <c r="ET4120" s="15"/>
    </row>
    <row r="4121" spans="2:150" ht="26.25" customHeight="1" x14ac:dyDescent="0.2">
      <c r="B4121" s="15"/>
      <c r="C4121" s="15"/>
      <c r="D4121" s="15"/>
      <c r="E4121" s="15"/>
      <c r="F4121" s="15"/>
      <c r="G4121" s="15"/>
      <c r="H4121" s="15"/>
      <c r="AL4121" s="15"/>
      <c r="AM4121" s="15"/>
      <c r="AN4121" s="15"/>
      <c r="AO4121" s="15"/>
      <c r="AP4121" s="15"/>
      <c r="AQ4121" s="15"/>
      <c r="AR4121" s="15"/>
      <c r="AS4121" s="15"/>
      <c r="AT4121" s="15"/>
      <c r="AU4121" s="15"/>
      <c r="AV4121" s="15"/>
      <c r="AW4121" s="15"/>
      <c r="AX4121" s="15"/>
      <c r="AY4121" s="15"/>
      <c r="AZ4121" s="15"/>
      <c r="BA4121" s="15"/>
      <c r="BB4121" s="15"/>
      <c r="BC4121" s="15"/>
      <c r="BD4121" s="15"/>
      <c r="BE4121" s="15"/>
      <c r="BF4121" s="15"/>
      <c r="BG4121" s="15"/>
      <c r="BH4121" s="15"/>
      <c r="BI4121" s="15"/>
      <c r="BJ4121" s="15"/>
      <c r="BK4121" s="15"/>
      <c r="BL4121" s="15"/>
      <c r="BM4121" s="15"/>
      <c r="BN4121" s="15"/>
      <c r="BO4121" s="15"/>
      <c r="BP4121" s="15"/>
      <c r="BQ4121" s="15"/>
      <c r="BR4121" s="15"/>
      <c r="BS4121" s="15"/>
      <c r="BT4121" s="15"/>
      <c r="BU4121" s="15"/>
      <c r="BV4121" s="15"/>
      <c r="BW4121" s="15"/>
      <c r="BX4121" s="15"/>
      <c r="BY4121" s="15"/>
      <c r="BZ4121" s="15"/>
      <c r="CA4121" s="15"/>
      <c r="CB4121" s="15"/>
      <c r="CC4121" s="15"/>
      <c r="CD4121" s="15"/>
      <c r="CE4121" s="15"/>
      <c r="CF4121" s="15"/>
      <c r="CG4121" s="15"/>
      <c r="CH4121" s="15"/>
      <c r="CI4121" s="15"/>
      <c r="CJ4121" s="15"/>
      <c r="CK4121" s="15"/>
      <c r="CL4121" s="15"/>
      <c r="CM4121" s="15"/>
      <c r="CN4121" s="15"/>
      <c r="CO4121" s="15"/>
      <c r="CP4121" s="15"/>
      <c r="CQ4121" s="15"/>
      <c r="CR4121" s="15"/>
      <c r="CS4121" s="15"/>
      <c r="CT4121" s="15"/>
      <c r="CU4121" s="15"/>
      <c r="CV4121" s="15"/>
      <c r="CW4121" s="15"/>
      <c r="CX4121" s="15"/>
      <c r="CY4121" s="15"/>
      <c r="CZ4121" s="15"/>
      <c r="DA4121" s="15"/>
      <c r="DB4121" s="15"/>
      <c r="DC4121" s="15"/>
      <c r="DD4121" s="15"/>
      <c r="DE4121" s="15"/>
      <c r="DF4121" s="15"/>
      <c r="DG4121" s="15"/>
      <c r="DH4121" s="15"/>
      <c r="DI4121" s="15"/>
      <c r="DJ4121" s="15"/>
      <c r="DK4121" s="15"/>
      <c r="DL4121" s="15"/>
      <c r="DM4121" s="15"/>
      <c r="DN4121" s="15"/>
      <c r="DO4121" s="15"/>
      <c r="DP4121" s="15"/>
      <c r="DQ4121" s="15"/>
      <c r="DR4121" s="15"/>
      <c r="DS4121" s="15"/>
      <c r="DT4121" s="15"/>
      <c r="DU4121" s="15"/>
      <c r="DV4121" s="15"/>
      <c r="DW4121" s="15"/>
      <c r="DX4121" s="15"/>
      <c r="DY4121" s="15"/>
      <c r="DZ4121" s="15"/>
      <c r="EA4121" s="15"/>
      <c r="EB4121" s="15"/>
      <c r="EC4121" s="15"/>
      <c r="ED4121" s="15"/>
      <c r="EE4121" s="15"/>
      <c r="EF4121" s="15"/>
      <c r="EG4121" s="15"/>
      <c r="EH4121" s="15"/>
      <c r="EI4121" s="15"/>
      <c r="EJ4121" s="15"/>
      <c r="EK4121" s="15"/>
      <c r="EL4121" s="15"/>
      <c r="EM4121" s="15"/>
      <c r="EN4121" s="15"/>
      <c r="EO4121" s="15"/>
      <c r="EP4121" s="15"/>
      <c r="EQ4121" s="15"/>
      <c r="ER4121" s="15"/>
      <c r="ES4121" s="15"/>
      <c r="ET4121" s="15"/>
    </row>
    <row r="4122" spans="2:150" ht="26.25" customHeight="1" x14ac:dyDescent="0.2">
      <c r="B4122" s="15"/>
      <c r="C4122" s="15"/>
      <c r="D4122" s="15"/>
      <c r="E4122" s="15"/>
      <c r="F4122" s="15"/>
      <c r="G4122" s="15"/>
      <c r="H4122" s="15"/>
      <c r="AL4122" s="15"/>
      <c r="AM4122" s="15"/>
      <c r="AN4122" s="15"/>
      <c r="AO4122" s="15"/>
      <c r="AP4122" s="15"/>
      <c r="AQ4122" s="15"/>
      <c r="AR4122" s="15"/>
      <c r="AS4122" s="15"/>
      <c r="AT4122" s="15"/>
      <c r="AU4122" s="15"/>
      <c r="AV4122" s="15"/>
      <c r="AW4122" s="15"/>
      <c r="AX4122" s="15"/>
      <c r="AY4122" s="15"/>
      <c r="AZ4122" s="15"/>
      <c r="BA4122" s="15"/>
      <c r="BB4122" s="15"/>
      <c r="BC4122" s="15"/>
      <c r="BD4122" s="15"/>
      <c r="BE4122" s="15"/>
      <c r="BF4122" s="15"/>
      <c r="BG4122" s="15"/>
      <c r="BH4122" s="15"/>
      <c r="BI4122" s="15"/>
      <c r="BJ4122" s="15"/>
      <c r="BK4122" s="15"/>
      <c r="BL4122" s="15"/>
      <c r="BM4122" s="15"/>
      <c r="BN4122" s="15"/>
      <c r="BO4122" s="15"/>
      <c r="BP4122" s="15"/>
      <c r="BQ4122" s="15"/>
      <c r="BR4122" s="15"/>
      <c r="BS4122" s="15"/>
      <c r="BT4122" s="15"/>
      <c r="BU4122" s="15"/>
      <c r="BV4122" s="15"/>
      <c r="BW4122" s="15"/>
      <c r="BX4122" s="15"/>
      <c r="BY4122" s="15"/>
      <c r="BZ4122" s="15"/>
      <c r="CA4122" s="15"/>
      <c r="CB4122" s="15"/>
      <c r="CC4122" s="15"/>
      <c r="CD4122" s="15"/>
      <c r="CE4122" s="15"/>
      <c r="CF4122" s="15"/>
      <c r="CG4122" s="15"/>
      <c r="CH4122" s="15"/>
      <c r="CI4122" s="15"/>
      <c r="CJ4122" s="15"/>
      <c r="CK4122" s="15"/>
      <c r="CL4122" s="15"/>
      <c r="CM4122" s="15"/>
      <c r="CN4122" s="15"/>
      <c r="CO4122" s="15"/>
      <c r="CP4122" s="15"/>
      <c r="CQ4122" s="15"/>
      <c r="CR4122" s="15"/>
      <c r="CS4122" s="15"/>
      <c r="CT4122" s="15"/>
      <c r="CU4122" s="15"/>
      <c r="CV4122" s="15"/>
      <c r="CW4122" s="15"/>
      <c r="CX4122" s="15"/>
      <c r="CY4122" s="15"/>
      <c r="CZ4122" s="15"/>
      <c r="DA4122" s="15"/>
      <c r="DB4122" s="15"/>
      <c r="DC4122" s="15"/>
      <c r="DD4122" s="15"/>
      <c r="DE4122" s="15"/>
      <c r="DF4122" s="15"/>
      <c r="DG4122" s="15"/>
      <c r="DH4122" s="15"/>
      <c r="DI4122" s="15"/>
      <c r="DJ4122" s="15"/>
      <c r="DK4122" s="15"/>
      <c r="DL4122" s="15"/>
      <c r="DM4122" s="15"/>
      <c r="DN4122" s="15"/>
      <c r="DO4122" s="15"/>
      <c r="DP4122" s="15"/>
      <c r="DQ4122" s="15"/>
      <c r="DR4122" s="15"/>
      <c r="DS4122" s="15"/>
      <c r="DT4122" s="15"/>
      <c r="DU4122" s="15"/>
      <c r="DV4122" s="15"/>
      <c r="DW4122" s="15"/>
      <c r="DX4122" s="15"/>
      <c r="DY4122" s="15"/>
      <c r="DZ4122" s="15"/>
      <c r="EA4122" s="15"/>
      <c r="EB4122" s="15"/>
      <c r="EC4122" s="15"/>
      <c r="ED4122" s="15"/>
      <c r="EE4122" s="15"/>
      <c r="EF4122" s="15"/>
      <c r="EG4122" s="15"/>
      <c r="EH4122" s="15"/>
      <c r="EI4122" s="15"/>
      <c r="EJ4122" s="15"/>
      <c r="EK4122" s="15"/>
      <c r="EL4122" s="15"/>
      <c r="EM4122" s="15"/>
      <c r="EN4122" s="15"/>
      <c r="EO4122" s="15"/>
      <c r="EP4122" s="15"/>
      <c r="EQ4122" s="15"/>
      <c r="ER4122" s="15"/>
      <c r="ES4122" s="15"/>
      <c r="ET4122" s="15"/>
    </row>
    <row r="4123" spans="2:150" ht="26.25" customHeight="1" x14ac:dyDescent="0.2">
      <c r="B4123" s="15"/>
      <c r="C4123" s="15"/>
      <c r="D4123" s="15"/>
      <c r="E4123" s="15"/>
      <c r="F4123" s="15"/>
      <c r="G4123" s="15"/>
      <c r="H4123" s="15"/>
      <c r="AL4123" s="15"/>
      <c r="AM4123" s="15"/>
      <c r="AN4123" s="15"/>
      <c r="AO4123" s="15"/>
      <c r="AP4123" s="15"/>
      <c r="AQ4123" s="15"/>
      <c r="AR4123" s="15"/>
      <c r="AS4123" s="15"/>
      <c r="AT4123" s="15"/>
      <c r="AU4123" s="15"/>
      <c r="AV4123" s="15"/>
      <c r="AW4123" s="15"/>
      <c r="AX4123" s="15"/>
      <c r="AY4123" s="15"/>
      <c r="AZ4123" s="15"/>
      <c r="BA4123" s="15"/>
      <c r="BB4123" s="15"/>
      <c r="BC4123" s="15"/>
      <c r="BD4123" s="15"/>
      <c r="BE4123" s="15"/>
      <c r="BF4123" s="15"/>
      <c r="BG4123" s="15"/>
      <c r="BH4123" s="15"/>
      <c r="BI4123" s="15"/>
      <c r="BJ4123" s="15"/>
      <c r="BK4123" s="15"/>
      <c r="BL4123" s="15"/>
      <c r="BM4123" s="15"/>
      <c r="BN4123" s="15"/>
      <c r="BO4123" s="15"/>
      <c r="BP4123" s="15"/>
      <c r="BQ4123" s="15"/>
      <c r="BR4123" s="15"/>
      <c r="BS4123" s="15"/>
      <c r="BT4123" s="15"/>
      <c r="BU4123" s="15"/>
      <c r="BV4123" s="15"/>
      <c r="BW4123" s="15"/>
      <c r="BX4123" s="15"/>
      <c r="BY4123" s="15"/>
      <c r="BZ4123" s="15"/>
      <c r="CA4123" s="15"/>
      <c r="CB4123" s="15"/>
      <c r="CC4123" s="15"/>
      <c r="CD4123" s="15"/>
      <c r="CE4123" s="15"/>
      <c r="CF4123" s="15"/>
      <c r="CG4123" s="15"/>
      <c r="CH4123" s="15"/>
      <c r="CI4123" s="15"/>
      <c r="CJ4123" s="15"/>
      <c r="CK4123" s="15"/>
      <c r="CL4123" s="15"/>
      <c r="CM4123" s="15"/>
      <c r="CN4123" s="15"/>
      <c r="CO4123" s="15"/>
      <c r="CP4123" s="15"/>
      <c r="CQ4123" s="15"/>
      <c r="CR4123" s="15"/>
      <c r="CS4123" s="15"/>
      <c r="CT4123" s="15"/>
      <c r="CU4123" s="15"/>
      <c r="CV4123" s="15"/>
      <c r="CW4123" s="15"/>
      <c r="CX4123" s="15"/>
      <c r="CY4123" s="15"/>
      <c r="CZ4123" s="15"/>
      <c r="DA4123" s="15"/>
      <c r="DB4123" s="15"/>
      <c r="DC4123" s="15"/>
      <c r="DD4123" s="15"/>
      <c r="DE4123" s="15"/>
      <c r="DF4123" s="15"/>
      <c r="DG4123" s="15"/>
      <c r="DH4123" s="15"/>
      <c r="DI4123" s="15"/>
      <c r="DJ4123" s="15"/>
      <c r="DK4123" s="15"/>
      <c r="DL4123" s="15"/>
      <c r="DM4123" s="15"/>
      <c r="DN4123" s="15"/>
      <c r="DO4123" s="15"/>
      <c r="DP4123" s="15"/>
      <c r="DQ4123" s="15"/>
      <c r="DR4123" s="15"/>
      <c r="DS4123" s="15"/>
      <c r="DT4123" s="15"/>
      <c r="DU4123" s="15"/>
      <c r="DV4123" s="15"/>
      <c r="DW4123" s="15"/>
      <c r="DX4123" s="15"/>
      <c r="DY4123" s="15"/>
      <c r="DZ4123" s="15"/>
      <c r="EA4123" s="15"/>
      <c r="EB4123" s="15"/>
      <c r="EC4123" s="15"/>
      <c r="ED4123" s="15"/>
      <c r="EE4123" s="15"/>
      <c r="EF4123" s="15"/>
      <c r="EG4123" s="15"/>
      <c r="EH4123" s="15"/>
      <c r="EI4123" s="15"/>
      <c r="EJ4123" s="15"/>
      <c r="EK4123" s="15"/>
      <c r="EL4123" s="15"/>
      <c r="EM4123" s="15"/>
      <c r="EN4123" s="15"/>
      <c r="EO4123" s="15"/>
      <c r="EP4123" s="15"/>
      <c r="EQ4123" s="15"/>
      <c r="ER4123" s="15"/>
      <c r="ES4123" s="15"/>
      <c r="ET4123" s="15"/>
    </row>
    <row r="4124" spans="2:150" ht="26.25" customHeight="1" x14ac:dyDescent="0.2">
      <c r="B4124" s="15"/>
      <c r="C4124" s="15"/>
      <c r="D4124" s="15"/>
      <c r="E4124" s="15"/>
      <c r="F4124" s="15"/>
      <c r="G4124" s="15"/>
      <c r="H4124" s="15"/>
      <c r="AL4124" s="15"/>
      <c r="AM4124" s="15"/>
      <c r="AN4124" s="15"/>
      <c r="AO4124" s="15"/>
      <c r="AP4124" s="15"/>
      <c r="AQ4124" s="15"/>
      <c r="AR4124" s="15"/>
      <c r="AS4124" s="15"/>
      <c r="AT4124" s="15"/>
      <c r="AU4124" s="15"/>
      <c r="AV4124" s="15"/>
      <c r="AW4124" s="15"/>
      <c r="AX4124" s="15"/>
      <c r="AY4124" s="15"/>
      <c r="AZ4124" s="15"/>
      <c r="BA4124" s="15"/>
      <c r="BB4124" s="15"/>
      <c r="BC4124" s="15"/>
      <c r="BD4124" s="15"/>
      <c r="BE4124" s="15"/>
      <c r="BF4124" s="15"/>
      <c r="BG4124" s="15"/>
      <c r="BH4124" s="15"/>
      <c r="BI4124" s="15"/>
      <c r="BJ4124" s="15"/>
      <c r="BK4124" s="15"/>
      <c r="BL4124" s="15"/>
      <c r="BM4124" s="15"/>
      <c r="BN4124" s="15"/>
      <c r="BO4124" s="15"/>
      <c r="BP4124" s="15"/>
      <c r="BQ4124" s="15"/>
      <c r="BR4124" s="15"/>
      <c r="BS4124" s="15"/>
      <c r="BT4124" s="15"/>
      <c r="BU4124" s="15"/>
      <c r="BV4124" s="15"/>
      <c r="BW4124" s="15"/>
      <c r="BX4124" s="15"/>
      <c r="BY4124" s="15"/>
      <c r="BZ4124" s="15"/>
      <c r="CA4124" s="15"/>
      <c r="CB4124" s="15"/>
      <c r="CC4124" s="15"/>
      <c r="CD4124" s="15"/>
      <c r="CE4124" s="15"/>
      <c r="CF4124" s="15"/>
      <c r="CG4124" s="15"/>
      <c r="CH4124" s="15"/>
      <c r="CI4124" s="15"/>
      <c r="CJ4124" s="15"/>
      <c r="CK4124" s="15"/>
      <c r="CL4124" s="15"/>
      <c r="CM4124" s="15"/>
      <c r="CN4124" s="15"/>
      <c r="CO4124" s="15"/>
      <c r="CP4124" s="15"/>
      <c r="CQ4124" s="15"/>
      <c r="CR4124" s="15"/>
      <c r="CS4124" s="15"/>
      <c r="CT4124" s="15"/>
      <c r="CU4124" s="15"/>
      <c r="CV4124" s="15"/>
      <c r="CW4124" s="15"/>
      <c r="CX4124" s="15"/>
      <c r="CY4124" s="15"/>
      <c r="CZ4124" s="15"/>
      <c r="DA4124" s="15"/>
      <c r="DB4124" s="15"/>
      <c r="DC4124" s="15"/>
      <c r="DD4124" s="15"/>
      <c r="DE4124" s="15"/>
      <c r="DF4124" s="15"/>
      <c r="DG4124" s="15"/>
      <c r="DH4124" s="15"/>
      <c r="DI4124" s="15"/>
      <c r="DJ4124" s="15"/>
      <c r="DK4124" s="15"/>
      <c r="DL4124" s="15"/>
      <c r="DM4124" s="15"/>
      <c r="DN4124" s="15"/>
      <c r="DO4124" s="15"/>
      <c r="DP4124" s="15"/>
      <c r="DQ4124" s="15"/>
      <c r="DR4124" s="15"/>
      <c r="DS4124" s="15"/>
      <c r="DT4124" s="15"/>
      <c r="DU4124" s="15"/>
      <c r="DV4124" s="15"/>
      <c r="DW4124" s="15"/>
      <c r="DX4124" s="15"/>
      <c r="DY4124" s="15"/>
      <c r="DZ4124" s="15"/>
      <c r="EA4124" s="15"/>
      <c r="EB4124" s="15"/>
      <c r="EC4124" s="15"/>
      <c r="ED4124" s="15"/>
      <c r="EE4124" s="15"/>
      <c r="EF4124" s="15"/>
      <c r="EG4124" s="15"/>
      <c r="EH4124" s="15"/>
      <c r="EI4124" s="15"/>
      <c r="EJ4124" s="15"/>
      <c r="EK4124" s="15"/>
      <c r="EL4124" s="15"/>
      <c r="EM4124" s="15"/>
      <c r="EN4124" s="15"/>
      <c r="EO4124" s="15"/>
      <c r="EP4124" s="15"/>
      <c r="EQ4124" s="15"/>
      <c r="ER4124" s="15"/>
      <c r="ES4124" s="15"/>
      <c r="ET4124" s="15"/>
    </row>
    <row r="4125" spans="2:150" ht="26.25" customHeight="1" x14ac:dyDescent="0.2">
      <c r="B4125" s="15"/>
      <c r="C4125" s="15"/>
      <c r="D4125" s="15"/>
      <c r="E4125" s="15"/>
      <c r="F4125" s="15"/>
      <c r="G4125" s="15"/>
      <c r="H4125" s="15"/>
      <c r="AL4125" s="15"/>
      <c r="AM4125" s="15"/>
      <c r="AN4125" s="15"/>
      <c r="AO4125" s="15"/>
      <c r="AP4125" s="15"/>
      <c r="AQ4125" s="15"/>
      <c r="AR4125" s="15"/>
      <c r="AS4125" s="15"/>
      <c r="AT4125" s="15"/>
      <c r="AU4125" s="15"/>
      <c r="AV4125" s="15"/>
      <c r="AW4125" s="15"/>
      <c r="AX4125" s="15"/>
      <c r="AY4125" s="15"/>
      <c r="AZ4125" s="15"/>
      <c r="BA4125" s="15"/>
      <c r="BB4125" s="15"/>
      <c r="BC4125" s="15"/>
      <c r="BD4125" s="15"/>
      <c r="BE4125" s="15"/>
      <c r="BF4125" s="15"/>
      <c r="BG4125" s="15"/>
      <c r="BH4125" s="15"/>
      <c r="BI4125" s="15"/>
      <c r="BJ4125" s="15"/>
      <c r="BK4125" s="15"/>
      <c r="BL4125" s="15"/>
      <c r="BM4125" s="15"/>
      <c r="BN4125" s="15"/>
      <c r="BO4125" s="15"/>
      <c r="BP4125" s="15"/>
      <c r="BQ4125" s="15"/>
      <c r="BR4125" s="15"/>
      <c r="BS4125" s="15"/>
      <c r="BT4125" s="15"/>
      <c r="BU4125" s="15"/>
      <c r="BV4125" s="15"/>
      <c r="BW4125" s="15"/>
      <c r="BX4125" s="15"/>
      <c r="BY4125" s="15"/>
      <c r="BZ4125" s="15"/>
      <c r="CA4125" s="15"/>
      <c r="CB4125" s="15"/>
      <c r="CC4125" s="15"/>
      <c r="CD4125" s="15"/>
      <c r="CE4125" s="15"/>
      <c r="CF4125" s="15"/>
      <c r="CG4125" s="15"/>
      <c r="CH4125" s="15"/>
      <c r="CI4125" s="15"/>
      <c r="CJ4125" s="15"/>
      <c r="CK4125" s="15"/>
      <c r="CL4125" s="15"/>
      <c r="CM4125" s="15"/>
      <c r="CN4125" s="15"/>
      <c r="CO4125" s="15"/>
      <c r="CP4125" s="15"/>
      <c r="CQ4125" s="15"/>
      <c r="CR4125" s="15"/>
      <c r="CS4125" s="15"/>
      <c r="CT4125" s="15"/>
      <c r="CU4125" s="15"/>
      <c r="CV4125" s="15"/>
      <c r="CW4125" s="15"/>
      <c r="CX4125" s="15"/>
      <c r="CY4125" s="15"/>
      <c r="CZ4125" s="15"/>
      <c r="DA4125" s="15"/>
      <c r="DB4125" s="15"/>
      <c r="DC4125" s="15"/>
      <c r="DD4125" s="15"/>
      <c r="DE4125" s="15"/>
      <c r="DF4125" s="15"/>
      <c r="DG4125" s="15"/>
      <c r="DH4125" s="15"/>
      <c r="DI4125" s="15"/>
      <c r="DJ4125" s="15"/>
      <c r="DK4125" s="15"/>
      <c r="DL4125" s="15"/>
      <c r="DM4125" s="15"/>
      <c r="DN4125" s="15"/>
      <c r="DO4125" s="15"/>
      <c r="DP4125" s="15"/>
      <c r="DQ4125" s="15"/>
      <c r="DR4125" s="15"/>
      <c r="DS4125" s="15"/>
      <c r="DT4125" s="15"/>
      <c r="DU4125" s="15"/>
      <c r="DV4125" s="15"/>
      <c r="DW4125" s="15"/>
      <c r="DX4125" s="15"/>
      <c r="DY4125" s="15"/>
      <c r="DZ4125" s="15"/>
      <c r="EA4125" s="15"/>
      <c r="EB4125" s="15"/>
      <c r="EC4125" s="15"/>
      <c r="ED4125" s="15"/>
      <c r="EE4125" s="15"/>
      <c r="EF4125" s="15"/>
      <c r="EG4125" s="15"/>
      <c r="EH4125" s="15"/>
      <c r="EI4125" s="15"/>
      <c r="EJ4125" s="15"/>
      <c r="EK4125" s="15"/>
      <c r="EL4125" s="15"/>
      <c r="EM4125" s="15"/>
      <c r="EN4125" s="15"/>
      <c r="EO4125" s="15"/>
      <c r="EP4125" s="15"/>
      <c r="EQ4125" s="15"/>
      <c r="ER4125" s="15"/>
      <c r="ES4125" s="15"/>
      <c r="ET4125" s="15"/>
    </row>
    <row r="4126" spans="2:150" ht="26.25" customHeight="1" x14ac:dyDescent="0.2">
      <c r="B4126" s="15"/>
      <c r="C4126" s="15"/>
      <c r="D4126" s="15"/>
      <c r="E4126" s="15"/>
      <c r="F4126" s="15"/>
      <c r="G4126" s="15"/>
      <c r="H4126" s="15"/>
      <c r="AL4126" s="15"/>
      <c r="AM4126" s="15"/>
      <c r="AN4126" s="15"/>
      <c r="AO4126" s="15"/>
      <c r="AP4126" s="15"/>
      <c r="AQ4126" s="15"/>
      <c r="AR4126" s="15"/>
      <c r="AS4126" s="15"/>
      <c r="AT4126" s="15"/>
      <c r="AU4126" s="15"/>
      <c r="AV4126" s="15"/>
      <c r="AW4126" s="15"/>
      <c r="AX4126" s="15"/>
      <c r="AY4126" s="15"/>
      <c r="AZ4126" s="15"/>
      <c r="BA4126" s="15"/>
      <c r="BB4126" s="15"/>
      <c r="BC4126" s="15"/>
      <c r="BD4126" s="15"/>
      <c r="BE4126" s="15"/>
      <c r="BF4126" s="15"/>
      <c r="BG4126" s="15"/>
      <c r="BH4126" s="15"/>
      <c r="BI4126" s="15"/>
      <c r="BJ4126" s="15"/>
      <c r="BK4126" s="15"/>
      <c r="BL4126" s="15"/>
      <c r="BM4126" s="15"/>
      <c r="BN4126" s="15"/>
      <c r="BO4126" s="15"/>
      <c r="BP4126" s="15"/>
      <c r="BQ4126" s="15"/>
      <c r="BR4126" s="15"/>
      <c r="BS4126" s="15"/>
      <c r="BT4126" s="15"/>
      <c r="BU4126" s="15"/>
      <c r="BV4126" s="15"/>
      <c r="BW4126" s="15"/>
      <c r="BX4126" s="15"/>
      <c r="BY4126" s="15"/>
      <c r="BZ4126" s="15"/>
      <c r="CA4126" s="15"/>
      <c r="CB4126" s="15"/>
      <c r="CC4126" s="15"/>
      <c r="CD4126" s="15"/>
      <c r="CE4126" s="15"/>
      <c r="CF4126" s="15"/>
      <c r="CG4126" s="15"/>
      <c r="CH4126" s="15"/>
      <c r="CI4126" s="15"/>
      <c r="CJ4126" s="15"/>
      <c r="CK4126" s="15"/>
      <c r="CL4126" s="15"/>
      <c r="CM4126" s="15"/>
      <c r="CN4126" s="15"/>
      <c r="CO4126" s="15"/>
      <c r="CP4126" s="15"/>
      <c r="CQ4126" s="15"/>
      <c r="CR4126" s="15"/>
      <c r="CS4126" s="15"/>
      <c r="CT4126" s="15"/>
      <c r="CU4126" s="15"/>
      <c r="CV4126" s="15"/>
      <c r="CW4126" s="15"/>
      <c r="CX4126" s="15"/>
      <c r="CY4126" s="15"/>
      <c r="CZ4126" s="15"/>
      <c r="DA4126" s="15"/>
      <c r="DB4126" s="15"/>
      <c r="DC4126" s="15"/>
      <c r="DD4126" s="15"/>
      <c r="DE4126" s="15"/>
      <c r="DF4126" s="15"/>
      <c r="DG4126" s="15"/>
      <c r="DH4126" s="15"/>
      <c r="DI4126" s="15"/>
      <c r="DJ4126" s="15"/>
      <c r="DK4126" s="15"/>
      <c r="DL4126" s="15"/>
      <c r="DM4126" s="15"/>
      <c r="DN4126" s="15"/>
      <c r="DO4126" s="15"/>
      <c r="DP4126" s="15"/>
      <c r="DQ4126" s="15"/>
      <c r="DR4126" s="15"/>
      <c r="DS4126" s="15"/>
      <c r="DT4126" s="15"/>
      <c r="DU4126" s="15"/>
      <c r="DV4126" s="15"/>
      <c r="DW4126" s="15"/>
      <c r="DX4126" s="15"/>
      <c r="DY4126" s="15"/>
      <c r="DZ4126" s="15"/>
      <c r="EA4126" s="15"/>
      <c r="EB4126" s="15"/>
      <c r="EC4126" s="15"/>
      <c r="ED4126" s="15"/>
      <c r="EE4126" s="15"/>
      <c r="EF4126" s="15"/>
      <c r="EG4126" s="15"/>
      <c r="EH4126" s="15"/>
      <c r="EI4126" s="15"/>
      <c r="EJ4126" s="15"/>
      <c r="EK4126" s="15"/>
      <c r="EL4126" s="15"/>
      <c r="EM4126" s="15"/>
      <c r="EN4126" s="15"/>
      <c r="EO4126" s="15"/>
      <c r="EP4126" s="15"/>
      <c r="EQ4126" s="15"/>
      <c r="ER4126" s="15"/>
      <c r="ES4126" s="15"/>
      <c r="ET4126" s="15"/>
    </row>
    <row r="4127" spans="2:150" ht="26.25" customHeight="1" x14ac:dyDescent="0.2">
      <c r="B4127" s="15"/>
      <c r="C4127" s="15"/>
      <c r="D4127" s="15"/>
      <c r="E4127" s="15"/>
      <c r="F4127" s="15"/>
      <c r="G4127" s="15"/>
      <c r="H4127" s="15"/>
      <c r="AL4127" s="15"/>
      <c r="AM4127" s="15"/>
      <c r="AN4127" s="15"/>
      <c r="AO4127" s="15"/>
      <c r="AP4127" s="15"/>
      <c r="AQ4127" s="15"/>
      <c r="AR4127" s="15"/>
      <c r="AS4127" s="15"/>
      <c r="AT4127" s="15"/>
      <c r="AU4127" s="15"/>
      <c r="AV4127" s="15"/>
      <c r="AW4127" s="15"/>
      <c r="AX4127" s="15"/>
      <c r="AY4127" s="15"/>
      <c r="AZ4127" s="15"/>
      <c r="BA4127" s="15"/>
      <c r="BB4127" s="15"/>
      <c r="BC4127" s="15"/>
      <c r="BD4127" s="15"/>
      <c r="BE4127" s="15"/>
      <c r="BF4127" s="15"/>
      <c r="BG4127" s="15"/>
      <c r="BH4127" s="15"/>
      <c r="BI4127" s="15"/>
      <c r="BJ4127" s="15"/>
      <c r="BK4127" s="15"/>
      <c r="BL4127" s="15"/>
      <c r="BM4127" s="15"/>
      <c r="BN4127" s="15"/>
      <c r="BO4127" s="15"/>
      <c r="BP4127" s="15"/>
      <c r="BQ4127" s="15"/>
      <c r="BR4127" s="15"/>
      <c r="BS4127" s="15"/>
      <c r="BT4127" s="15"/>
      <c r="BU4127" s="15"/>
      <c r="BV4127" s="15"/>
      <c r="BW4127" s="15"/>
      <c r="BX4127" s="15"/>
      <c r="BY4127" s="15"/>
      <c r="BZ4127" s="15"/>
      <c r="CA4127" s="15"/>
      <c r="CB4127" s="15"/>
      <c r="CC4127" s="15"/>
      <c r="CD4127" s="15"/>
      <c r="CE4127" s="15"/>
      <c r="CF4127" s="15"/>
      <c r="CG4127" s="15"/>
      <c r="CH4127" s="15"/>
      <c r="CI4127" s="15"/>
      <c r="CJ4127" s="15"/>
      <c r="CK4127" s="15"/>
      <c r="CL4127" s="15"/>
      <c r="CM4127" s="15"/>
      <c r="CN4127" s="15"/>
      <c r="CO4127" s="15"/>
      <c r="CP4127" s="15"/>
      <c r="CQ4127" s="15"/>
      <c r="CR4127" s="15"/>
      <c r="CS4127" s="15"/>
      <c r="CT4127" s="15"/>
      <c r="CU4127" s="15"/>
      <c r="CV4127" s="15"/>
      <c r="CW4127" s="15"/>
      <c r="CX4127" s="15"/>
      <c r="CY4127" s="15"/>
      <c r="CZ4127" s="15"/>
      <c r="DA4127" s="15"/>
      <c r="DB4127" s="15"/>
      <c r="DC4127" s="15"/>
      <c r="DD4127" s="15"/>
      <c r="DE4127" s="15"/>
      <c r="DF4127" s="15"/>
      <c r="DG4127" s="15"/>
      <c r="DH4127" s="15"/>
      <c r="DI4127" s="15"/>
      <c r="DJ4127" s="15"/>
      <c r="DK4127" s="15"/>
      <c r="DL4127" s="15"/>
      <c r="DM4127" s="15"/>
      <c r="DN4127" s="15"/>
      <c r="DO4127" s="15"/>
      <c r="DP4127" s="15"/>
      <c r="DQ4127" s="15"/>
      <c r="DR4127" s="15"/>
      <c r="DS4127" s="15"/>
      <c r="DT4127" s="15"/>
      <c r="DU4127" s="15"/>
      <c r="DV4127" s="15"/>
      <c r="DW4127" s="15"/>
      <c r="DX4127" s="15"/>
      <c r="DY4127" s="15"/>
      <c r="DZ4127" s="15"/>
      <c r="EA4127" s="15"/>
      <c r="EB4127" s="15"/>
      <c r="EC4127" s="15"/>
      <c r="ED4127" s="15"/>
      <c r="EE4127" s="15"/>
      <c r="EF4127" s="15"/>
      <c r="EG4127" s="15"/>
      <c r="EH4127" s="15"/>
      <c r="EI4127" s="15"/>
      <c r="EJ4127" s="15"/>
      <c r="EK4127" s="15"/>
      <c r="EL4127" s="15"/>
      <c r="EM4127" s="15"/>
      <c r="EN4127" s="15"/>
      <c r="EO4127" s="15"/>
      <c r="EP4127" s="15"/>
      <c r="EQ4127" s="15"/>
      <c r="ER4127" s="15"/>
      <c r="ES4127" s="15"/>
      <c r="ET4127" s="15"/>
    </row>
    <row r="4128" spans="2:150" ht="26.25" customHeight="1" x14ac:dyDescent="0.2">
      <c r="B4128" s="15"/>
      <c r="C4128" s="15"/>
      <c r="D4128" s="15"/>
      <c r="E4128" s="15"/>
      <c r="F4128" s="15"/>
      <c r="G4128" s="15"/>
      <c r="H4128" s="15"/>
      <c r="AL4128" s="15"/>
      <c r="AM4128" s="15"/>
      <c r="AN4128" s="15"/>
      <c r="AO4128" s="15"/>
      <c r="AP4128" s="15"/>
      <c r="AQ4128" s="15"/>
      <c r="AR4128" s="15"/>
      <c r="AS4128" s="15"/>
      <c r="AT4128" s="15"/>
      <c r="AU4128" s="15"/>
      <c r="AV4128" s="15"/>
      <c r="AW4128" s="15"/>
      <c r="AX4128" s="15"/>
      <c r="AY4128" s="15"/>
      <c r="AZ4128" s="15"/>
      <c r="BA4128" s="15"/>
      <c r="BB4128" s="15"/>
      <c r="BC4128" s="15"/>
      <c r="BD4128" s="15"/>
      <c r="BE4128" s="15"/>
      <c r="BF4128" s="15"/>
      <c r="BG4128" s="15"/>
      <c r="BH4128" s="15"/>
      <c r="BI4128" s="15"/>
      <c r="BJ4128" s="15"/>
      <c r="BK4128" s="15"/>
      <c r="BL4128" s="15"/>
      <c r="BM4128" s="15"/>
      <c r="BN4128" s="15"/>
      <c r="BO4128" s="15"/>
      <c r="BP4128" s="15"/>
      <c r="BQ4128" s="15"/>
      <c r="BR4128" s="15"/>
      <c r="BS4128" s="15"/>
      <c r="BT4128" s="15"/>
      <c r="BU4128" s="15"/>
      <c r="BV4128" s="15"/>
      <c r="BW4128" s="15"/>
      <c r="BX4128" s="15"/>
      <c r="BY4128" s="15"/>
      <c r="BZ4128" s="15"/>
      <c r="CA4128" s="15"/>
      <c r="CB4128" s="15"/>
      <c r="CC4128" s="15"/>
      <c r="CD4128" s="15"/>
      <c r="CE4128" s="15"/>
      <c r="CF4128" s="15"/>
      <c r="CG4128" s="15"/>
      <c r="CH4128" s="15"/>
      <c r="CI4128" s="15"/>
      <c r="CJ4128" s="15"/>
      <c r="CK4128" s="15"/>
      <c r="CL4128" s="15"/>
      <c r="CM4128" s="15"/>
      <c r="CN4128" s="15"/>
      <c r="CO4128" s="15"/>
      <c r="CP4128" s="15"/>
      <c r="CQ4128" s="15"/>
      <c r="CR4128" s="15"/>
      <c r="CS4128" s="15"/>
      <c r="CT4128" s="15"/>
      <c r="CU4128" s="15"/>
      <c r="CV4128" s="15"/>
      <c r="CW4128" s="15"/>
      <c r="CX4128" s="15"/>
      <c r="CY4128" s="15"/>
      <c r="CZ4128" s="15"/>
      <c r="DA4128" s="15"/>
      <c r="DB4128" s="15"/>
      <c r="DC4128" s="15"/>
      <c r="DD4128" s="15"/>
      <c r="DE4128" s="15"/>
      <c r="DF4128" s="15"/>
      <c r="DG4128" s="15"/>
      <c r="DH4128" s="15"/>
      <c r="DI4128" s="15"/>
      <c r="DJ4128" s="15"/>
      <c r="DK4128" s="15"/>
      <c r="DL4128" s="15"/>
      <c r="DM4128" s="15"/>
      <c r="DN4128" s="15"/>
      <c r="DO4128" s="15"/>
      <c r="DP4128" s="15"/>
      <c r="DQ4128" s="15"/>
      <c r="DR4128" s="15"/>
      <c r="DS4128" s="15"/>
      <c r="DT4128" s="15"/>
      <c r="DU4128" s="15"/>
      <c r="DV4128" s="15"/>
      <c r="DW4128" s="15"/>
      <c r="DX4128" s="15"/>
      <c r="DY4128" s="15"/>
      <c r="DZ4128" s="15"/>
      <c r="EA4128" s="15"/>
      <c r="EB4128" s="15"/>
      <c r="EC4128" s="15"/>
      <c r="ED4128" s="15"/>
      <c r="EE4128" s="15"/>
      <c r="EF4128" s="15"/>
      <c r="EG4128" s="15"/>
      <c r="EH4128" s="15"/>
      <c r="EI4128" s="15"/>
      <c r="EJ4128" s="15"/>
      <c r="EK4128" s="15"/>
      <c r="EL4128" s="15"/>
      <c r="EM4128" s="15"/>
      <c r="EN4128" s="15"/>
      <c r="EO4128" s="15"/>
      <c r="EP4128" s="15"/>
      <c r="EQ4128" s="15"/>
      <c r="ER4128" s="15"/>
      <c r="ES4128" s="15"/>
      <c r="ET4128" s="15"/>
    </row>
    <row r="4129" spans="2:150" ht="26.25" customHeight="1" x14ac:dyDescent="0.2">
      <c r="B4129" s="15"/>
      <c r="C4129" s="15"/>
      <c r="D4129" s="15"/>
      <c r="E4129" s="15"/>
      <c r="F4129" s="15"/>
      <c r="G4129" s="15"/>
      <c r="H4129" s="15"/>
      <c r="AL4129" s="15"/>
      <c r="AM4129" s="15"/>
      <c r="AN4129" s="15"/>
      <c r="AO4129" s="15"/>
      <c r="AP4129" s="15"/>
      <c r="AQ4129" s="15"/>
      <c r="AR4129" s="15"/>
      <c r="AS4129" s="15"/>
      <c r="AT4129" s="15"/>
      <c r="AU4129" s="15"/>
      <c r="AV4129" s="15"/>
      <c r="AW4129" s="15"/>
      <c r="AX4129" s="15"/>
      <c r="AY4129" s="15"/>
      <c r="AZ4129" s="15"/>
      <c r="BA4129" s="15"/>
      <c r="BB4129" s="15"/>
      <c r="BC4129" s="15"/>
      <c r="BD4129" s="15"/>
      <c r="BE4129" s="15"/>
      <c r="BF4129" s="15"/>
      <c r="BG4129" s="15"/>
      <c r="BH4129" s="15"/>
      <c r="BI4129" s="15"/>
      <c r="BJ4129" s="15"/>
      <c r="BK4129" s="15"/>
      <c r="BL4129" s="15"/>
      <c r="BM4129" s="15"/>
      <c r="BN4129" s="15"/>
      <c r="BO4129" s="15"/>
      <c r="BP4129" s="15"/>
      <c r="BQ4129" s="15"/>
      <c r="BR4129" s="15"/>
      <c r="BS4129" s="15"/>
      <c r="BT4129" s="15"/>
      <c r="BU4129" s="15"/>
      <c r="BV4129" s="15"/>
      <c r="BW4129" s="15"/>
      <c r="BX4129" s="15"/>
      <c r="BY4129" s="15"/>
      <c r="BZ4129" s="15"/>
      <c r="CA4129" s="15"/>
      <c r="CB4129" s="15"/>
      <c r="CC4129" s="15"/>
      <c r="CD4129" s="15"/>
      <c r="CE4129" s="15"/>
      <c r="CF4129" s="15"/>
      <c r="CG4129" s="15"/>
      <c r="CH4129" s="15"/>
      <c r="CI4129" s="15"/>
      <c r="CJ4129" s="15"/>
      <c r="CK4129" s="15"/>
      <c r="CL4129" s="15"/>
      <c r="CM4129" s="15"/>
      <c r="CN4129" s="15"/>
      <c r="CO4129" s="15"/>
      <c r="CP4129" s="15"/>
      <c r="CQ4129" s="15"/>
      <c r="CR4129" s="15"/>
      <c r="CS4129" s="15"/>
      <c r="CT4129" s="15"/>
      <c r="CU4129" s="15"/>
      <c r="CV4129" s="15"/>
      <c r="CW4129" s="15"/>
      <c r="CX4129" s="15"/>
      <c r="CY4129" s="15"/>
      <c r="CZ4129" s="15"/>
      <c r="DA4129" s="15"/>
      <c r="DB4129" s="15"/>
      <c r="DC4129" s="15"/>
      <c r="DD4129" s="15"/>
      <c r="DE4129" s="15"/>
      <c r="DF4129" s="15"/>
      <c r="DG4129" s="15"/>
      <c r="DH4129" s="15"/>
      <c r="DI4129" s="15"/>
      <c r="DJ4129" s="15"/>
      <c r="DK4129" s="15"/>
      <c r="DL4129" s="15"/>
      <c r="DM4129" s="15"/>
      <c r="DN4129" s="15"/>
      <c r="DO4129" s="15"/>
      <c r="DP4129" s="15"/>
      <c r="DQ4129" s="15"/>
      <c r="DR4129" s="15"/>
      <c r="DS4129" s="15"/>
      <c r="DT4129" s="15"/>
      <c r="DU4129" s="15"/>
      <c r="DV4129" s="15"/>
      <c r="DW4129" s="15"/>
      <c r="DX4129" s="15"/>
      <c r="DY4129" s="15"/>
      <c r="DZ4129" s="15"/>
      <c r="EA4129" s="15"/>
      <c r="EB4129" s="15"/>
      <c r="EC4129" s="15"/>
      <c r="ED4129" s="15"/>
      <c r="EE4129" s="15"/>
      <c r="EF4129" s="15"/>
      <c r="EG4129" s="15"/>
      <c r="EH4129" s="15"/>
      <c r="EI4129" s="15"/>
      <c r="EJ4129" s="15"/>
      <c r="EK4129" s="15"/>
      <c r="EL4129" s="15"/>
      <c r="EM4129" s="15"/>
      <c r="EN4129" s="15"/>
      <c r="EO4129" s="15"/>
      <c r="EP4129" s="15"/>
      <c r="EQ4129" s="15"/>
      <c r="ER4129" s="15"/>
      <c r="ES4129" s="15"/>
      <c r="ET4129" s="15"/>
    </row>
    <row r="4130" spans="2:150" ht="26.25" customHeight="1" x14ac:dyDescent="0.2">
      <c r="B4130" s="15"/>
      <c r="C4130" s="15"/>
      <c r="D4130" s="15"/>
      <c r="E4130" s="15"/>
      <c r="F4130" s="15"/>
      <c r="G4130" s="15"/>
      <c r="H4130" s="15"/>
      <c r="AL4130" s="15"/>
      <c r="AM4130" s="15"/>
      <c r="AN4130" s="15"/>
      <c r="AO4130" s="15"/>
      <c r="AP4130" s="15"/>
      <c r="AQ4130" s="15"/>
      <c r="AR4130" s="15"/>
      <c r="AS4130" s="15"/>
      <c r="AT4130" s="15"/>
      <c r="AU4130" s="15"/>
      <c r="AV4130" s="15"/>
      <c r="AW4130" s="15"/>
      <c r="AX4130" s="15"/>
      <c r="AY4130" s="15"/>
      <c r="AZ4130" s="15"/>
      <c r="BA4130" s="15"/>
      <c r="BB4130" s="15"/>
      <c r="BC4130" s="15"/>
      <c r="BD4130" s="15"/>
      <c r="BE4130" s="15"/>
      <c r="BF4130" s="15"/>
      <c r="BG4130" s="15"/>
      <c r="BH4130" s="15"/>
      <c r="BI4130" s="15"/>
      <c r="BJ4130" s="15"/>
      <c r="BK4130" s="15"/>
      <c r="BL4130" s="15"/>
      <c r="BM4130" s="15"/>
      <c r="BN4130" s="15"/>
      <c r="BO4130" s="15"/>
      <c r="BP4130" s="15"/>
      <c r="BQ4130" s="15"/>
      <c r="BR4130" s="15"/>
      <c r="BS4130" s="15"/>
      <c r="BT4130" s="15"/>
      <c r="BU4130" s="15"/>
      <c r="BV4130" s="15"/>
      <c r="BW4130" s="15"/>
      <c r="BX4130" s="15"/>
      <c r="BY4130" s="15"/>
      <c r="BZ4130" s="15"/>
      <c r="CA4130" s="15"/>
      <c r="CB4130" s="15"/>
      <c r="CC4130" s="15"/>
      <c r="CD4130" s="15"/>
      <c r="CE4130" s="15"/>
      <c r="CF4130" s="15"/>
      <c r="CG4130" s="15"/>
      <c r="CH4130" s="15"/>
      <c r="CI4130" s="15"/>
      <c r="CJ4130" s="15"/>
      <c r="CK4130" s="15"/>
      <c r="CL4130" s="15"/>
      <c r="CM4130" s="15"/>
      <c r="CN4130" s="15"/>
      <c r="CO4130" s="15"/>
      <c r="CP4130" s="15"/>
      <c r="CQ4130" s="15"/>
      <c r="CR4130" s="15"/>
      <c r="CS4130" s="15"/>
      <c r="CT4130" s="15"/>
      <c r="CU4130" s="15"/>
      <c r="CV4130" s="15"/>
      <c r="CW4130" s="15"/>
      <c r="CX4130" s="15"/>
      <c r="CY4130" s="15"/>
      <c r="CZ4130" s="15"/>
      <c r="DA4130" s="15"/>
      <c r="DB4130" s="15"/>
      <c r="DC4130" s="15"/>
      <c r="DD4130" s="15"/>
      <c r="DE4130" s="15"/>
      <c r="DF4130" s="15"/>
      <c r="DG4130" s="15"/>
      <c r="DH4130" s="15"/>
      <c r="DI4130" s="15"/>
      <c r="DJ4130" s="15"/>
      <c r="DK4130" s="15"/>
      <c r="DL4130" s="15"/>
      <c r="DM4130" s="15"/>
      <c r="DN4130" s="15"/>
      <c r="DO4130" s="15"/>
      <c r="DP4130" s="15"/>
      <c r="DQ4130" s="15"/>
      <c r="DR4130" s="15"/>
      <c r="DS4130" s="15"/>
      <c r="DT4130" s="15"/>
      <c r="DU4130" s="15"/>
      <c r="DV4130" s="15"/>
      <c r="DW4130" s="15"/>
      <c r="DX4130" s="15"/>
      <c r="DY4130" s="15"/>
      <c r="DZ4130" s="15"/>
      <c r="EA4130" s="15"/>
      <c r="EB4130" s="15"/>
      <c r="EC4130" s="15"/>
      <c r="ED4130" s="15"/>
      <c r="EE4130" s="15"/>
      <c r="EF4130" s="15"/>
      <c r="EG4130" s="15"/>
      <c r="EH4130" s="15"/>
      <c r="EI4130" s="15"/>
      <c r="EJ4130" s="15"/>
      <c r="EK4130" s="15"/>
      <c r="EL4130" s="15"/>
      <c r="EM4130" s="15"/>
      <c r="EN4130" s="15"/>
      <c r="EO4130" s="15"/>
      <c r="EP4130" s="15"/>
      <c r="EQ4130" s="15"/>
      <c r="ER4130" s="15"/>
      <c r="ES4130" s="15"/>
      <c r="ET4130" s="15"/>
    </row>
    <row r="4131" spans="2:150" ht="26.25" customHeight="1" x14ac:dyDescent="0.2">
      <c r="B4131" s="15"/>
      <c r="C4131" s="15"/>
      <c r="D4131" s="15"/>
      <c r="E4131" s="15"/>
      <c r="F4131" s="15"/>
      <c r="G4131" s="15"/>
      <c r="H4131" s="15"/>
      <c r="AL4131" s="15"/>
      <c r="AM4131" s="15"/>
      <c r="AN4131" s="15"/>
      <c r="AO4131" s="15"/>
      <c r="AP4131" s="15"/>
      <c r="AQ4131" s="15"/>
      <c r="AR4131" s="15"/>
      <c r="AS4131" s="15"/>
      <c r="AT4131" s="15"/>
      <c r="AU4131" s="15"/>
      <c r="AV4131" s="15"/>
      <c r="AW4131" s="15"/>
      <c r="AX4131" s="15"/>
      <c r="AY4131" s="15"/>
      <c r="AZ4131" s="15"/>
      <c r="BA4131" s="15"/>
      <c r="BB4131" s="15"/>
      <c r="BC4131" s="15"/>
      <c r="BD4131" s="15"/>
      <c r="BE4131" s="15"/>
      <c r="BF4131" s="15"/>
      <c r="BG4131" s="15"/>
      <c r="BH4131" s="15"/>
      <c r="BI4131" s="15"/>
      <c r="BJ4131" s="15"/>
      <c r="BK4131" s="15"/>
      <c r="BL4131" s="15"/>
      <c r="BM4131" s="15"/>
      <c r="BN4131" s="15"/>
      <c r="BO4131" s="15"/>
      <c r="BP4131" s="15"/>
      <c r="BQ4131" s="15"/>
      <c r="BR4131" s="15"/>
      <c r="BS4131" s="15"/>
      <c r="BT4131" s="15"/>
      <c r="BU4131" s="15"/>
      <c r="BV4131" s="15"/>
      <c r="BW4131" s="15"/>
      <c r="BX4131" s="15"/>
      <c r="BY4131" s="15"/>
      <c r="BZ4131" s="15"/>
      <c r="CA4131" s="15"/>
      <c r="CB4131" s="15"/>
      <c r="CC4131" s="15"/>
      <c r="CD4131" s="15"/>
      <c r="CE4131" s="15"/>
      <c r="CF4131" s="15"/>
      <c r="CG4131" s="15"/>
      <c r="CH4131" s="15"/>
      <c r="CI4131" s="15"/>
      <c r="CJ4131" s="15"/>
      <c r="CK4131" s="15"/>
      <c r="CL4131" s="15"/>
      <c r="CM4131" s="15"/>
      <c r="CN4131" s="15"/>
      <c r="CO4131" s="15"/>
      <c r="CP4131" s="15"/>
      <c r="CQ4131" s="15"/>
      <c r="CR4131" s="15"/>
      <c r="CS4131" s="15"/>
      <c r="CT4131" s="15"/>
      <c r="CU4131" s="15"/>
      <c r="CV4131" s="15"/>
      <c r="CW4131" s="15"/>
      <c r="CX4131" s="15"/>
      <c r="CY4131" s="15"/>
      <c r="CZ4131" s="15"/>
      <c r="DA4131" s="15"/>
      <c r="DB4131" s="15"/>
      <c r="DC4131" s="15"/>
      <c r="DD4131" s="15"/>
      <c r="DE4131" s="15"/>
      <c r="DF4131" s="15"/>
      <c r="DG4131" s="15"/>
      <c r="DH4131" s="15"/>
      <c r="DI4131" s="15"/>
      <c r="DJ4131" s="15"/>
      <c r="DK4131" s="15"/>
      <c r="DL4131" s="15"/>
      <c r="DM4131" s="15"/>
      <c r="DN4131" s="15"/>
      <c r="DO4131" s="15"/>
      <c r="DP4131" s="15"/>
      <c r="DQ4131" s="15"/>
      <c r="DR4131" s="15"/>
      <c r="DS4131" s="15"/>
      <c r="DT4131" s="15"/>
      <c r="DU4131" s="15"/>
      <c r="DV4131" s="15"/>
      <c r="DW4131" s="15"/>
      <c r="DX4131" s="15"/>
      <c r="DY4131" s="15"/>
      <c r="DZ4131" s="15"/>
      <c r="EA4131" s="15"/>
      <c r="EB4131" s="15"/>
      <c r="EC4131" s="15"/>
      <c r="ED4131" s="15"/>
      <c r="EE4131" s="15"/>
      <c r="EF4131" s="15"/>
      <c r="EG4131" s="15"/>
      <c r="EH4131" s="15"/>
      <c r="EI4131" s="15"/>
      <c r="EJ4131" s="15"/>
      <c r="EK4131" s="15"/>
      <c r="EL4131" s="15"/>
      <c r="EM4131" s="15"/>
      <c r="EN4131" s="15"/>
      <c r="EO4131" s="15"/>
      <c r="EP4131" s="15"/>
      <c r="EQ4131" s="15"/>
      <c r="ER4131" s="15"/>
      <c r="ES4131" s="15"/>
      <c r="ET4131" s="15"/>
    </row>
    <row r="4132" spans="2:150" ht="26.25" customHeight="1" x14ac:dyDescent="0.2">
      <c r="B4132" s="15"/>
      <c r="C4132" s="15"/>
      <c r="D4132" s="15"/>
      <c r="E4132" s="15"/>
      <c r="F4132" s="15"/>
      <c r="G4132" s="15"/>
      <c r="H4132" s="15"/>
      <c r="AL4132" s="15"/>
      <c r="AM4132" s="15"/>
      <c r="AN4132" s="15"/>
      <c r="AO4132" s="15"/>
      <c r="AP4132" s="15"/>
      <c r="AQ4132" s="15"/>
      <c r="AR4132" s="15"/>
      <c r="AS4132" s="15"/>
      <c r="AT4132" s="15"/>
      <c r="AU4132" s="15"/>
      <c r="AV4132" s="15"/>
      <c r="AW4132" s="15"/>
      <c r="AX4132" s="15"/>
      <c r="AY4132" s="15"/>
      <c r="AZ4132" s="15"/>
      <c r="BA4132" s="15"/>
      <c r="BB4132" s="15"/>
      <c r="BC4132" s="15"/>
      <c r="BD4132" s="15"/>
      <c r="BE4132" s="15"/>
      <c r="BF4132" s="15"/>
      <c r="BG4132" s="15"/>
      <c r="BH4132" s="15"/>
      <c r="BI4132" s="15"/>
      <c r="BJ4132" s="15"/>
      <c r="BK4132" s="15"/>
      <c r="BL4132" s="15"/>
      <c r="BM4132" s="15"/>
      <c r="BN4132" s="15"/>
      <c r="BO4132" s="15"/>
      <c r="BP4132" s="15"/>
      <c r="BQ4132" s="15"/>
      <c r="BR4132" s="15"/>
      <c r="BS4132" s="15"/>
      <c r="BT4132" s="15"/>
      <c r="BU4132" s="15"/>
      <c r="BV4132" s="15"/>
      <c r="BW4132" s="15"/>
      <c r="BX4132" s="15"/>
      <c r="BY4132" s="15"/>
      <c r="BZ4132" s="15"/>
      <c r="CA4132" s="15"/>
      <c r="CB4132" s="15"/>
      <c r="CC4132" s="15"/>
      <c r="CD4132" s="15"/>
      <c r="CE4132" s="15"/>
      <c r="CF4132" s="15"/>
      <c r="CG4132" s="15"/>
      <c r="CH4132" s="15"/>
      <c r="CI4132" s="15"/>
      <c r="CJ4132" s="15"/>
      <c r="CK4132" s="15"/>
      <c r="CL4132" s="15"/>
      <c r="CM4132" s="15"/>
      <c r="CN4132" s="15"/>
      <c r="CO4132" s="15"/>
      <c r="CP4132" s="15"/>
      <c r="CQ4132" s="15"/>
      <c r="CR4132" s="15"/>
      <c r="CS4132" s="15"/>
      <c r="CT4132" s="15"/>
      <c r="CU4132" s="15"/>
      <c r="CV4132" s="15"/>
      <c r="CW4132" s="15"/>
      <c r="CX4132" s="15"/>
      <c r="CY4132" s="15"/>
      <c r="CZ4132" s="15"/>
      <c r="DA4132" s="15"/>
      <c r="DB4132" s="15"/>
      <c r="DC4132" s="15"/>
      <c r="DD4132" s="15"/>
      <c r="DE4132" s="15"/>
      <c r="DF4132" s="15"/>
      <c r="DG4132" s="15"/>
      <c r="DH4132" s="15"/>
      <c r="DI4132" s="15"/>
      <c r="DJ4132" s="15"/>
      <c r="DK4132" s="15"/>
      <c r="DL4132" s="15"/>
      <c r="DM4132" s="15"/>
      <c r="DN4132" s="15"/>
      <c r="DO4132" s="15"/>
      <c r="DP4132" s="15"/>
      <c r="DQ4132" s="15"/>
      <c r="DR4132" s="15"/>
      <c r="DS4132" s="15"/>
      <c r="DT4132" s="15"/>
      <c r="DU4132" s="15"/>
      <c r="DV4132" s="15"/>
      <c r="DW4132" s="15"/>
      <c r="DX4132" s="15"/>
      <c r="DY4132" s="15"/>
      <c r="DZ4132" s="15"/>
      <c r="EA4132" s="15"/>
      <c r="EB4132" s="15"/>
      <c r="EC4132" s="15"/>
      <c r="ED4132" s="15"/>
      <c r="EE4132" s="15"/>
      <c r="EF4132" s="15"/>
      <c r="EG4132" s="15"/>
      <c r="EH4132" s="15"/>
      <c r="EI4132" s="15"/>
      <c r="EJ4132" s="15"/>
      <c r="EK4132" s="15"/>
      <c r="EL4132" s="15"/>
      <c r="EM4132" s="15"/>
      <c r="EN4132" s="15"/>
      <c r="EO4132" s="15"/>
      <c r="EP4132" s="15"/>
      <c r="EQ4132" s="15"/>
      <c r="ER4132" s="15"/>
      <c r="ES4132" s="15"/>
      <c r="ET4132" s="15"/>
    </row>
    <row r="4133" spans="2:150" ht="26.25" customHeight="1" x14ac:dyDescent="0.2">
      <c r="B4133" s="15"/>
      <c r="C4133" s="15"/>
      <c r="D4133" s="15"/>
      <c r="E4133" s="15"/>
      <c r="F4133" s="15"/>
      <c r="G4133" s="15"/>
      <c r="H4133" s="15"/>
      <c r="AL4133" s="15"/>
      <c r="AM4133" s="15"/>
      <c r="AN4133" s="15"/>
      <c r="AO4133" s="15"/>
      <c r="AP4133" s="15"/>
      <c r="AQ4133" s="15"/>
      <c r="AR4133" s="15"/>
      <c r="AS4133" s="15"/>
      <c r="AT4133" s="15"/>
      <c r="AU4133" s="15"/>
      <c r="AV4133" s="15"/>
      <c r="AW4133" s="15"/>
      <c r="AX4133" s="15"/>
      <c r="AY4133" s="15"/>
      <c r="AZ4133" s="15"/>
      <c r="BA4133" s="15"/>
      <c r="BB4133" s="15"/>
      <c r="BC4133" s="15"/>
      <c r="BD4133" s="15"/>
      <c r="BE4133" s="15"/>
      <c r="BF4133" s="15"/>
      <c r="BG4133" s="15"/>
      <c r="BH4133" s="15"/>
      <c r="BI4133" s="15"/>
      <c r="BJ4133" s="15"/>
      <c r="BK4133" s="15"/>
      <c r="BL4133" s="15"/>
      <c r="BM4133" s="15"/>
      <c r="BN4133" s="15"/>
      <c r="BO4133" s="15"/>
      <c r="BP4133" s="15"/>
      <c r="BQ4133" s="15"/>
      <c r="BR4133" s="15"/>
      <c r="BS4133" s="15"/>
      <c r="BT4133" s="15"/>
      <c r="BU4133" s="15"/>
      <c r="BV4133" s="15"/>
      <c r="BW4133" s="15"/>
      <c r="BX4133" s="15"/>
      <c r="BY4133" s="15"/>
      <c r="BZ4133" s="15"/>
      <c r="CA4133" s="15"/>
      <c r="CB4133" s="15"/>
      <c r="CC4133" s="15"/>
      <c r="CD4133" s="15"/>
      <c r="CE4133" s="15"/>
      <c r="CF4133" s="15"/>
      <c r="CG4133" s="15"/>
      <c r="CH4133" s="15"/>
      <c r="CI4133" s="15"/>
      <c r="CJ4133" s="15"/>
      <c r="CK4133" s="15"/>
      <c r="CL4133" s="15"/>
      <c r="CM4133" s="15"/>
      <c r="CN4133" s="15"/>
      <c r="CO4133" s="15"/>
      <c r="CP4133" s="15"/>
      <c r="CQ4133" s="15"/>
      <c r="CR4133" s="15"/>
      <c r="CS4133" s="15"/>
      <c r="CT4133" s="15"/>
      <c r="CU4133" s="15"/>
      <c r="CV4133" s="15"/>
      <c r="CW4133" s="15"/>
      <c r="CX4133" s="15"/>
      <c r="CY4133" s="15"/>
      <c r="CZ4133" s="15"/>
      <c r="DA4133" s="15"/>
      <c r="DB4133" s="15"/>
      <c r="DC4133" s="15"/>
      <c r="DD4133" s="15"/>
      <c r="DE4133" s="15"/>
      <c r="DF4133" s="15"/>
      <c r="DG4133" s="15"/>
      <c r="DH4133" s="15"/>
      <c r="DI4133" s="15"/>
      <c r="DJ4133" s="15"/>
      <c r="DK4133" s="15"/>
      <c r="DL4133" s="15"/>
      <c r="DM4133" s="15"/>
      <c r="DN4133" s="15"/>
      <c r="DO4133" s="15"/>
      <c r="DP4133" s="15"/>
      <c r="DQ4133" s="15"/>
      <c r="DR4133" s="15"/>
      <c r="DS4133" s="15"/>
      <c r="DT4133" s="15"/>
      <c r="DU4133" s="15"/>
      <c r="DV4133" s="15"/>
      <c r="DW4133" s="15"/>
      <c r="DX4133" s="15"/>
      <c r="DY4133" s="15"/>
      <c r="DZ4133" s="15"/>
      <c r="EA4133" s="15"/>
      <c r="EB4133" s="15"/>
      <c r="EC4133" s="15"/>
      <c r="ED4133" s="15"/>
      <c r="EE4133" s="15"/>
      <c r="EF4133" s="15"/>
      <c r="EG4133" s="15"/>
      <c r="EH4133" s="15"/>
      <c r="EI4133" s="15"/>
      <c r="EJ4133" s="15"/>
      <c r="EK4133" s="15"/>
      <c r="EL4133" s="15"/>
      <c r="EM4133" s="15"/>
      <c r="EN4133" s="15"/>
      <c r="EO4133" s="15"/>
      <c r="EP4133" s="15"/>
      <c r="EQ4133" s="15"/>
      <c r="ER4133" s="15"/>
      <c r="ES4133" s="15"/>
      <c r="ET4133" s="15"/>
    </row>
    <row r="4134" spans="2:150" ht="26.25" customHeight="1" x14ac:dyDescent="0.2">
      <c r="B4134" s="15"/>
      <c r="C4134" s="15"/>
      <c r="D4134" s="15"/>
      <c r="E4134" s="15"/>
      <c r="F4134" s="15"/>
      <c r="G4134" s="15"/>
      <c r="H4134" s="15"/>
      <c r="AL4134" s="15"/>
      <c r="AM4134" s="15"/>
      <c r="AN4134" s="15"/>
      <c r="AO4134" s="15"/>
      <c r="AP4134" s="15"/>
      <c r="AQ4134" s="15"/>
      <c r="AR4134" s="15"/>
      <c r="AS4134" s="15"/>
      <c r="AT4134" s="15"/>
      <c r="AU4134" s="15"/>
      <c r="AV4134" s="15"/>
      <c r="AW4134" s="15"/>
      <c r="AX4134" s="15"/>
      <c r="AY4134" s="15"/>
      <c r="AZ4134" s="15"/>
      <c r="BA4134" s="15"/>
      <c r="BB4134" s="15"/>
      <c r="BC4134" s="15"/>
      <c r="BD4134" s="15"/>
      <c r="BE4134" s="15"/>
      <c r="BF4134" s="15"/>
      <c r="BG4134" s="15"/>
      <c r="BH4134" s="15"/>
      <c r="BI4134" s="15"/>
      <c r="BJ4134" s="15"/>
      <c r="BK4134" s="15"/>
      <c r="BL4134" s="15"/>
      <c r="BM4134" s="15"/>
      <c r="BN4134" s="15"/>
      <c r="BO4134" s="15"/>
      <c r="BP4134" s="15"/>
      <c r="BQ4134" s="15"/>
      <c r="BR4134" s="15"/>
      <c r="BS4134" s="15"/>
      <c r="BT4134" s="15"/>
      <c r="BU4134" s="15"/>
      <c r="BV4134" s="15"/>
      <c r="BW4134" s="15"/>
      <c r="BX4134" s="15"/>
      <c r="BY4134" s="15"/>
      <c r="BZ4134" s="15"/>
      <c r="CA4134" s="15"/>
      <c r="CB4134" s="15"/>
      <c r="CC4134" s="15"/>
      <c r="CD4134" s="15"/>
      <c r="CE4134" s="15"/>
      <c r="CF4134" s="15"/>
      <c r="CG4134" s="15"/>
      <c r="CH4134" s="15"/>
      <c r="CI4134" s="15"/>
      <c r="CJ4134" s="15"/>
      <c r="CK4134" s="15"/>
      <c r="CL4134" s="15"/>
      <c r="CM4134" s="15"/>
      <c r="CN4134" s="15"/>
      <c r="CO4134" s="15"/>
      <c r="CP4134" s="15"/>
      <c r="CQ4134" s="15"/>
      <c r="CR4134" s="15"/>
      <c r="CS4134" s="15"/>
      <c r="CT4134" s="15"/>
      <c r="CU4134" s="15"/>
      <c r="CV4134" s="15"/>
      <c r="CW4134" s="15"/>
      <c r="CX4134" s="15"/>
      <c r="CY4134" s="15"/>
      <c r="CZ4134" s="15"/>
      <c r="DA4134" s="15"/>
      <c r="DB4134" s="15"/>
      <c r="DC4134" s="15"/>
      <c r="DD4134" s="15"/>
      <c r="DE4134" s="15"/>
      <c r="DF4134" s="15"/>
      <c r="DG4134" s="15"/>
      <c r="DH4134" s="15"/>
      <c r="DI4134" s="15"/>
      <c r="DJ4134" s="15"/>
      <c r="DK4134" s="15"/>
      <c r="DL4134" s="15"/>
      <c r="DM4134" s="15"/>
      <c r="DN4134" s="15"/>
      <c r="DO4134" s="15"/>
      <c r="DP4134" s="15"/>
      <c r="DQ4134" s="15"/>
      <c r="DR4134" s="15"/>
      <c r="DS4134" s="15"/>
      <c r="DT4134" s="15"/>
      <c r="DU4134" s="15"/>
      <c r="DV4134" s="15"/>
      <c r="DW4134" s="15"/>
      <c r="DX4134" s="15"/>
      <c r="DY4134" s="15"/>
      <c r="DZ4134" s="15"/>
      <c r="EA4134" s="15"/>
      <c r="EB4134" s="15"/>
      <c r="EC4134" s="15"/>
      <c r="ED4134" s="15"/>
      <c r="EE4134" s="15"/>
      <c r="EF4134" s="15"/>
      <c r="EG4134" s="15"/>
      <c r="EH4134" s="15"/>
      <c r="EI4134" s="15"/>
      <c r="EJ4134" s="15"/>
      <c r="EK4134" s="15"/>
      <c r="EL4134" s="15"/>
      <c r="EM4134" s="15"/>
      <c r="EN4134" s="15"/>
      <c r="EO4134" s="15"/>
      <c r="EP4134" s="15"/>
      <c r="EQ4134" s="15"/>
      <c r="ER4134" s="15"/>
      <c r="ES4134" s="15"/>
      <c r="ET4134" s="15"/>
    </row>
    <row r="4135" spans="2:150" ht="26.25" customHeight="1" x14ac:dyDescent="0.2">
      <c r="B4135" s="15"/>
      <c r="C4135" s="15"/>
      <c r="D4135" s="15"/>
      <c r="E4135" s="15"/>
      <c r="F4135" s="15"/>
      <c r="G4135" s="15"/>
      <c r="H4135" s="15"/>
      <c r="AL4135" s="15"/>
      <c r="AM4135" s="15"/>
      <c r="AN4135" s="15"/>
      <c r="AO4135" s="15"/>
      <c r="AP4135" s="15"/>
      <c r="AQ4135" s="15"/>
      <c r="AR4135" s="15"/>
      <c r="AS4135" s="15"/>
      <c r="AT4135" s="15"/>
      <c r="AU4135" s="15"/>
      <c r="AV4135" s="15"/>
      <c r="AW4135" s="15"/>
      <c r="AX4135" s="15"/>
      <c r="AY4135" s="15"/>
      <c r="AZ4135" s="15"/>
      <c r="BA4135" s="15"/>
      <c r="BB4135" s="15"/>
      <c r="BC4135" s="15"/>
      <c r="BD4135" s="15"/>
      <c r="BE4135" s="15"/>
      <c r="BF4135" s="15"/>
      <c r="BG4135" s="15"/>
      <c r="BH4135" s="15"/>
      <c r="BI4135" s="15"/>
      <c r="BJ4135" s="15"/>
      <c r="BK4135" s="15"/>
      <c r="BL4135" s="15"/>
      <c r="BM4135" s="15"/>
      <c r="BN4135" s="15"/>
      <c r="BO4135" s="15"/>
      <c r="BP4135" s="15"/>
      <c r="BQ4135" s="15"/>
      <c r="BR4135" s="15"/>
      <c r="BS4135" s="15"/>
      <c r="BT4135" s="15"/>
      <c r="BU4135" s="15"/>
      <c r="BV4135" s="15"/>
      <c r="BW4135" s="15"/>
      <c r="BX4135" s="15"/>
      <c r="BY4135" s="15"/>
      <c r="BZ4135" s="15"/>
      <c r="CA4135" s="15"/>
      <c r="CB4135" s="15"/>
      <c r="CC4135" s="15"/>
      <c r="CD4135" s="15"/>
      <c r="CE4135" s="15"/>
      <c r="CF4135" s="15"/>
      <c r="CG4135" s="15"/>
      <c r="CH4135" s="15"/>
      <c r="CI4135" s="15"/>
      <c r="CJ4135" s="15"/>
      <c r="CK4135" s="15"/>
      <c r="CL4135" s="15"/>
      <c r="CM4135" s="15"/>
      <c r="CN4135" s="15"/>
      <c r="CO4135" s="15"/>
      <c r="CP4135" s="15"/>
      <c r="CQ4135" s="15"/>
      <c r="CR4135" s="15"/>
      <c r="CS4135" s="15"/>
      <c r="CT4135" s="15"/>
      <c r="CU4135" s="15"/>
      <c r="CV4135" s="15"/>
      <c r="CW4135" s="15"/>
      <c r="CX4135" s="15"/>
      <c r="CY4135" s="15"/>
      <c r="CZ4135" s="15"/>
      <c r="DA4135" s="15"/>
      <c r="DB4135" s="15"/>
      <c r="DC4135" s="15"/>
      <c r="DD4135" s="15"/>
      <c r="DE4135" s="15"/>
      <c r="DF4135" s="15"/>
      <c r="DG4135" s="15"/>
      <c r="DH4135" s="15"/>
      <c r="DI4135" s="15"/>
      <c r="DJ4135" s="15"/>
      <c r="DK4135" s="15"/>
      <c r="DL4135" s="15"/>
      <c r="DM4135" s="15"/>
      <c r="DN4135" s="15"/>
      <c r="DO4135" s="15"/>
      <c r="DP4135" s="15"/>
      <c r="DQ4135" s="15"/>
      <c r="DR4135" s="15"/>
      <c r="DS4135" s="15"/>
      <c r="DT4135" s="15"/>
      <c r="DU4135" s="15"/>
      <c r="DV4135" s="15"/>
      <c r="DW4135" s="15"/>
      <c r="DX4135" s="15"/>
      <c r="DY4135" s="15"/>
      <c r="DZ4135" s="15"/>
      <c r="EA4135" s="15"/>
      <c r="EB4135" s="15"/>
      <c r="EC4135" s="15"/>
      <c r="ED4135" s="15"/>
      <c r="EE4135" s="15"/>
      <c r="EF4135" s="15"/>
      <c r="EG4135" s="15"/>
      <c r="EH4135" s="15"/>
      <c r="EI4135" s="15"/>
      <c r="EJ4135" s="15"/>
      <c r="EK4135" s="15"/>
      <c r="EL4135" s="15"/>
      <c r="EM4135" s="15"/>
      <c r="EN4135" s="15"/>
      <c r="EO4135" s="15"/>
      <c r="EP4135" s="15"/>
      <c r="EQ4135" s="15"/>
      <c r="ER4135" s="15"/>
      <c r="ES4135" s="15"/>
      <c r="ET4135" s="15"/>
    </row>
    <row r="4136" spans="2:150" ht="26.25" customHeight="1" x14ac:dyDescent="0.2">
      <c r="B4136" s="15"/>
      <c r="C4136" s="15"/>
      <c r="D4136" s="15"/>
      <c r="E4136" s="15"/>
      <c r="F4136" s="15"/>
      <c r="G4136" s="15"/>
      <c r="H4136" s="15"/>
      <c r="AL4136" s="15"/>
      <c r="AM4136" s="15"/>
      <c r="AN4136" s="15"/>
      <c r="AO4136" s="15"/>
      <c r="AP4136" s="15"/>
      <c r="AQ4136" s="15"/>
      <c r="AR4136" s="15"/>
      <c r="AS4136" s="15"/>
      <c r="AT4136" s="15"/>
      <c r="AU4136" s="15"/>
      <c r="AV4136" s="15"/>
      <c r="AW4136" s="15"/>
      <c r="AX4136" s="15"/>
      <c r="AY4136" s="15"/>
      <c r="AZ4136" s="15"/>
      <c r="BA4136" s="15"/>
      <c r="BB4136" s="15"/>
      <c r="BC4136" s="15"/>
      <c r="BD4136" s="15"/>
      <c r="BE4136" s="15"/>
      <c r="BF4136" s="15"/>
      <c r="BG4136" s="15"/>
      <c r="BH4136" s="15"/>
      <c r="BI4136" s="15"/>
      <c r="BJ4136" s="15"/>
      <c r="BK4136" s="15"/>
      <c r="BL4136" s="15"/>
      <c r="BM4136" s="15"/>
      <c r="BN4136" s="15"/>
      <c r="BO4136" s="15"/>
      <c r="BP4136" s="15"/>
      <c r="BQ4136" s="15"/>
      <c r="BR4136" s="15"/>
      <c r="BS4136" s="15"/>
      <c r="BT4136" s="15"/>
      <c r="BU4136" s="15"/>
      <c r="BV4136" s="15"/>
      <c r="BW4136" s="15"/>
      <c r="BX4136" s="15"/>
      <c r="BY4136" s="15"/>
      <c r="BZ4136" s="15"/>
      <c r="CA4136" s="15"/>
      <c r="CB4136" s="15"/>
      <c r="CC4136" s="15"/>
      <c r="CD4136" s="15"/>
      <c r="CE4136" s="15"/>
      <c r="CF4136" s="15"/>
      <c r="CG4136" s="15"/>
      <c r="CH4136" s="15"/>
      <c r="CI4136" s="15"/>
      <c r="CJ4136" s="15"/>
      <c r="CK4136" s="15"/>
      <c r="CL4136" s="15"/>
      <c r="CM4136" s="15"/>
      <c r="CN4136" s="15"/>
      <c r="CO4136" s="15"/>
      <c r="CP4136" s="15"/>
      <c r="CQ4136" s="15"/>
      <c r="CR4136" s="15"/>
      <c r="CS4136" s="15"/>
      <c r="CT4136" s="15"/>
      <c r="CU4136" s="15"/>
      <c r="CV4136" s="15"/>
      <c r="CW4136" s="15"/>
      <c r="CX4136" s="15"/>
      <c r="CY4136" s="15"/>
      <c r="CZ4136" s="15"/>
      <c r="DA4136" s="15"/>
      <c r="DB4136" s="15"/>
      <c r="DC4136" s="15"/>
      <c r="DD4136" s="15"/>
      <c r="DE4136" s="15"/>
      <c r="DF4136" s="15"/>
      <c r="DG4136" s="15"/>
      <c r="DH4136" s="15"/>
      <c r="DI4136" s="15"/>
      <c r="DJ4136" s="15"/>
      <c r="DK4136" s="15"/>
      <c r="DL4136" s="15"/>
      <c r="DM4136" s="15"/>
      <c r="DN4136" s="15"/>
      <c r="DO4136" s="15"/>
      <c r="DP4136" s="15"/>
      <c r="DQ4136" s="15"/>
      <c r="DR4136" s="15"/>
      <c r="DS4136" s="15"/>
      <c r="DT4136" s="15"/>
      <c r="DU4136" s="15"/>
      <c r="DV4136" s="15"/>
      <c r="DW4136" s="15"/>
      <c r="DX4136" s="15"/>
      <c r="DY4136" s="15"/>
      <c r="DZ4136" s="15"/>
      <c r="EA4136" s="15"/>
      <c r="EB4136" s="15"/>
      <c r="EC4136" s="15"/>
      <c r="ED4136" s="15"/>
      <c r="EE4136" s="15"/>
      <c r="EF4136" s="15"/>
      <c r="EG4136" s="15"/>
      <c r="EH4136" s="15"/>
      <c r="EI4136" s="15"/>
      <c r="EJ4136" s="15"/>
      <c r="EK4136" s="15"/>
      <c r="EL4136" s="15"/>
      <c r="EM4136" s="15"/>
      <c r="EN4136" s="15"/>
      <c r="EO4136" s="15"/>
      <c r="EP4136" s="15"/>
      <c r="EQ4136" s="15"/>
      <c r="ER4136" s="15"/>
      <c r="ES4136" s="15"/>
      <c r="ET4136" s="15"/>
    </row>
    <row r="4137" spans="2:150" ht="26.25" customHeight="1" x14ac:dyDescent="0.2">
      <c r="B4137" s="15"/>
      <c r="C4137" s="15"/>
      <c r="D4137" s="15"/>
      <c r="E4137" s="15"/>
      <c r="F4137" s="15"/>
      <c r="G4137" s="15"/>
      <c r="H4137" s="15"/>
      <c r="AL4137" s="15"/>
      <c r="AM4137" s="15"/>
      <c r="AN4137" s="15"/>
      <c r="AO4137" s="15"/>
      <c r="AP4137" s="15"/>
      <c r="AQ4137" s="15"/>
      <c r="AR4137" s="15"/>
      <c r="AS4137" s="15"/>
      <c r="AT4137" s="15"/>
      <c r="AU4137" s="15"/>
      <c r="AV4137" s="15"/>
      <c r="AW4137" s="15"/>
      <c r="AX4137" s="15"/>
      <c r="AY4137" s="15"/>
      <c r="AZ4137" s="15"/>
      <c r="BA4137" s="15"/>
      <c r="BB4137" s="15"/>
      <c r="BC4137" s="15"/>
      <c r="BD4137" s="15"/>
      <c r="BE4137" s="15"/>
      <c r="BF4137" s="15"/>
      <c r="BG4137" s="15"/>
      <c r="BH4137" s="15"/>
      <c r="BI4137" s="15"/>
      <c r="BJ4137" s="15"/>
      <c r="BK4137" s="15"/>
      <c r="BL4137" s="15"/>
      <c r="BM4137" s="15"/>
      <c r="BN4137" s="15"/>
      <c r="BO4137" s="15"/>
      <c r="BP4137" s="15"/>
      <c r="BQ4137" s="15"/>
      <c r="BR4137" s="15"/>
      <c r="BS4137" s="15"/>
      <c r="BT4137" s="15"/>
      <c r="BU4137" s="15"/>
      <c r="BV4137" s="15"/>
      <c r="BW4137" s="15"/>
      <c r="BX4137" s="15"/>
      <c r="BY4137" s="15"/>
      <c r="BZ4137" s="15"/>
      <c r="CA4137" s="15"/>
      <c r="CB4137" s="15"/>
      <c r="CC4137" s="15"/>
      <c r="CD4137" s="15"/>
      <c r="CE4137" s="15"/>
      <c r="CF4137" s="15"/>
      <c r="CG4137" s="15"/>
      <c r="CH4137" s="15"/>
      <c r="CI4137" s="15"/>
      <c r="CJ4137" s="15"/>
      <c r="CK4137" s="15"/>
      <c r="CL4137" s="15"/>
      <c r="CM4137" s="15"/>
      <c r="CN4137" s="15"/>
      <c r="CO4137" s="15"/>
      <c r="CP4137" s="15"/>
      <c r="CQ4137" s="15"/>
      <c r="CR4137" s="15"/>
      <c r="CS4137" s="15"/>
      <c r="CT4137" s="15"/>
      <c r="CU4137" s="15"/>
      <c r="CV4137" s="15"/>
      <c r="CW4137" s="15"/>
      <c r="CX4137" s="15"/>
      <c r="CY4137" s="15"/>
      <c r="CZ4137" s="15"/>
      <c r="DA4137" s="15"/>
      <c r="DB4137" s="15"/>
      <c r="DC4137" s="15"/>
      <c r="DD4137" s="15"/>
      <c r="DE4137" s="15"/>
      <c r="DF4137" s="15"/>
      <c r="DG4137" s="15"/>
      <c r="DH4137" s="15"/>
      <c r="DI4137" s="15"/>
      <c r="DJ4137" s="15"/>
      <c r="DK4137" s="15"/>
      <c r="DL4137" s="15"/>
      <c r="DM4137" s="15"/>
      <c r="DN4137" s="15"/>
      <c r="DO4137" s="15"/>
      <c r="DP4137" s="15"/>
      <c r="DQ4137" s="15"/>
      <c r="DR4137" s="15"/>
      <c r="DS4137" s="15"/>
      <c r="DT4137" s="15"/>
      <c r="DU4137" s="15"/>
      <c r="DV4137" s="15"/>
      <c r="DW4137" s="15"/>
      <c r="DX4137" s="15"/>
      <c r="DY4137" s="15"/>
      <c r="DZ4137" s="15"/>
      <c r="EA4137" s="15"/>
      <c r="EB4137" s="15"/>
      <c r="EC4137" s="15"/>
      <c r="ED4137" s="15"/>
      <c r="EE4137" s="15"/>
      <c r="EF4137" s="15"/>
      <c r="EG4137" s="15"/>
      <c r="EH4137" s="15"/>
      <c r="EI4137" s="15"/>
      <c r="EJ4137" s="15"/>
      <c r="EK4137" s="15"/>
      <c r="EL4137" s="15"/>
      <c r="EM4137" s="15"/>
      <c r="EN4137" s="15"/>
      <c r="EO4137" s="15"/>
      <c r="EP4137" s="15"/>
      <c r="EQ4137" s="15"/>
      <c r="ER4137" s="15"/>
      <c r="ES4137" s="15"/>
      <c r="ET4137" s="15"/>
    </row>
    <row r="4138" spans="2:150" ht="26.25" customHeight="1" x14ac:dyDescent="0.2">
      <c r="B4138" s="15"/>
      <c r="C4138" s="15"/>
      <c r="D4138" s="15"/>
      <c r="E4138" s="15"/>
      <c r="F4138" s="15"/>
      <c r="G4138" s="15"/>
      <c r="H4138" s="15"/>
      <c r="AL4138" s="15"/>
      <c r="AM4138" s="15"/>
      <c r="AN4138" s="15"/>
      <c r="AO4138" s="15"/>
      <c r="AP4138" s="15"/>
      <c r="AQ4138" s="15"/>
      <c r="AR4138" s="15"/>
      <c r="AS4138" s="15"/>
      <c r="AT4138" s="15"/>
      <c r="AU4138" s="15"/>
      <c r="AV4138" s="15"/>
      <c r="AW4138" s="15"/>
      <c r="AX4138" s="15"/>
      <c r="AY4138" s="15"/>
      <c r="AZ4138" s="15"/>
      <c r="BA4138" s="15"/>
      <c r="BB4138" s="15"/>
      <c r="BC4138" s="15"/>
      <c r="BD4138" s="15"/>
      <c r="BE4138" s="15"/>
      <c r="BF4138" s="15"/>
      <c r="BG4138" s="15"/>
      <c r="BH4138" s="15"/>
      <c r="BI4138" s="15"/>
      <c r="BJ4138" s="15"/>
      <c r="BK4138" s="15"/>
      <c r="BL4138" s="15"/>
      <c r="BM4138" s="15"/>
      <c r="BN4138" s="15"/>
      <c r="BO4138" s="15"/>
      <c r="BP4138" s="15"/>
      <c r="BQ4138" s="15"/>
      <c r="BR4138" s="15"/>
      <c r="BS4138" s="15"/>
      <c r="BT4138" s="15"/>
      <c r="BU4138" s="15"/>
      <c r="BV4138" s="15"/>
      <c r="BW4138" s="15"/>
      <c r="BX4138" s="15"/>
      <c r="BY4138" s="15"/>
      <c r="BZ4138" s="15"/>
      <c r="CA4138" s="15"/>
      <c r="CB4138" s="15"/>
      <c r="CC4138" s="15"/>
      <c r="CD4138" s="15"/>
      <c r="CE4138" s="15"/>
      <c r="CF4138" s="15"/>
      <c r="CG4138" s="15"/>
      <c r="CH4138" s="15"/>
      <c r="CI4138" s="15"/>
      <c r="CJ4138" s="15"/>
      <c r="CK4138" s="15"/>
      <c r="CL4138" s="15"/>
      <c r="CM4138" s="15"/>
      <c r="CN4138" s="15"/>
      <c r="CO4138" s="15"/>
      <c r="CP4138" s="15"/>
      <c r="CQ4138" s="15"/>
      <c r="CR4138" s="15"/>
      <c r="CS4138" s="15"/>
      <c r="CT4138" s="15"/>
      <c r="CU4138" s="15"/>
      <c r="CV4138" s="15"/>
      <c r="CW4138" s="15"/>
      <c r="CX4138" s="15"/>
      <c r="CY4138" s="15"/>
      <c r="CZ4138" s="15"/>
      <c r="DA4138" s="15"/>
      <c r="DB4138" s="15"/>
      <c r="DC4138" s="15"/>
      <c r="DD4138" s="15"/>
      <c r="DE4138" s="15"/>
      <c r="DF4138" s="15"/>
      <c r="DG4138" s="15"/>
      <c r="DH4138" s="15"/>
      <c r="DI4138" s="15"/>
      <c r="DJ4138" s="15"/>
      <c r="DK4138" s="15"/>
      <c r="DL4138" s="15"/>
      <c r="DM4138" s="15"/>
      <c r="DN4138" s="15"/>
      <c r="DO4138" s="15"/>
      <c r="DP4138" s="15"/>
      <c r="DQ4138" s="15"/>
      <c r="DR4138" s="15"/>
      <c r="DS4138" s="15"/>
      <c r="DT4138" s="15"/>
      <c r="DU4138" s="15"/>
      <c r="DV4138" s="15"/>
      <c r="DW4138" s="15"/>
      <c r="DX4138" s="15"/>
      <c r="DY4138" s="15"/>
      <c r="DZ4138" s="15"/>
      <c r="EA4138" s="15"/>
      <c r="EB4138" s="15"/>
      <c r="EC4138" s="15"/>
      <c r="ED4138" s="15"/>
      <c r="EE4138" s="15"/>
      <c r="EF4138" s="15"/>
      <c r="EG4138" s="15"/>
      <c r="EH4138" s="15"/>
      <c r="EI4138" s="15"/>
      <c r="EJ4138" s="15"/>
      <c r="EK4138" s="15"/>
      <c r="EL4138" s="15"/>
      <c r="EM4138" s="15"/>
      <c r="EN4138" s="15"/>
      <c r="EO4138" s="15"/>
      <c r="EP4138" s="15"/>
      <c r="EQ4138" s="15"/>
      <c r="ER4138" s="15"/>
      <c r="ES4138" s="15"/>
      <c r="ET4138" s="15"/>
    </row>
    <row r="4139" spans="2:150" ht="26.25" customHeight="1" x14ac:dyDescent="0.2">
      <c r="B4139" s="15"/>
      <c r="C4139" s="15"/>
      <c r="D4139" s="15"/>
      <c r="E4139" s="15"/>
      <c r="F4139" s="15"/>
      <c r="G4139" s="15"/>
      <c r="H4139" s="15"/>
      <c r="AL4139" s="15"/>
      <c r="AM4139" s="15"/>
      <c r="AN4139" s="15"/>
      <c r="AO4139" s="15"/>
      <c r="AP4139" s="15"/>
      <c r="AQ4139" s="15"/>
      <c r="AR4139" s="15"/>
      <c r="AS4139" s="15"/>
      <c r="AT4139" s="15"/>
      <c r="AU4139" s="15"/>
      <c r="AV4139" s="15"/>
      <c r="AW4139" s="15"/>
      <c r="AX4139" s="15"/>
      <c r="AY4139" s="15"/>
      <c r="AZ4139" s="15"/>
      <c r="BA4139" s="15"/>
      <c r="BB4139" s="15"/>
      <c r="BC4139" s="15"/>
      <c r="BD4139" s="15"/>
      <c r="BE4139" s="15"/>
      <c r="BF4139" s="15"/>
      <c r="BG4139" s="15"/>
      <c r="BH4139" s="15"/>
      <c r="BI4139" s="15"/>
      <c r="BJ4139" s="15"/>
      <c r="BK4139" s="15"/>
      <c r="BL4139" s="15"/>
      <c r="BM4139" s="15"/>
      <c r="BN4139" s="15"/>
      <c r="BO4139" s="15"/>
      <c r="BP4139" s="15"/>
      <c r="BQ4139" s="15"/>
      <c r="BR4139" s="15"/>
      <c r="BS4139" s="15"/>
      <c r="BT4139" s="15"/>
      <c r="BU4139" s="15"/>
      <c r="BV4139" s="15"/>
      <c r="BW4139" s="15"/>
      <c r="BX4139" s="15"/>
      <c r="BY4139" s="15"/>
      <c r="BZ4139" s="15"/>
      <c r="CA4139" s="15"/>
      <c r="CB4139" s="15"/>
      <c r="CC4139" s="15"/>
      <c r="CD4139" s="15"/>
      <c r="CE4139" s="15"/>
      <c r="CF4139" s="15"/>
      <c r="CG4139" s="15"/>
      <c r="CH4139" s="15"/>
      <c r="CI4139" s="15"/>
      <c r="CJ4139" s="15"/>
      <c r="CK4139" s="15"/>
      <c r="CL4139" s="15"/>
      <c r="CM4139" s="15"/>
      <c r="CN4139" s="15"/>
      <c r="CO4139" s="15"/>
      <c r="CP4139" s="15"/>
      <c r="CQ4139" s="15"/>
      <c r="CR4139" s="15"/>
      <c r="CS4139" s="15"/>
      <c r="CT4139" s="15"/>
      <c r="CU4139" s="15"/>
      <c r="CV4139" s="15"/>
      <c r="CW4139" s="15"/>
      <c r="CX4139" s="15"/>
      <c r="CY4139" s="15"/>
      <c r="CZ4139" s="15"/>
      <c r="DA4139" s="15"/>
      <c r="DB4139" s="15"/>
      <c r="DC4139" s="15"/>
      <c r="DD4139" s="15"/>
      <c r="DE4139" s="15"/>
      <c r="DF4139" s="15"/>
      <c r="DG4139" s="15"/>
      <c r="DH4139" s="15"/>
      <c r="DI4139" s="15"/>
      <c r="DJ4139" s="15"/>
      <c r="DK4139" s="15"/>
      <c r="DL4139" s="15"/>
      <c r="DM4139" s="15"/>
      <c r="DN4139" s="15"/>
      <c r="DO4139" s="15"/>
      <c r="DP4139" s="15"/>
      <c r="DQ4139" s="15"/>
      <c r="DR4139" s="15"/>
      <c r="DS4139" s="15"/>
      <c r="DT4139" s="15"/>
      <c r="DU4139" s="15"/>
      <c r="DV4139" s="15"/>
      <c r="DW4139" s="15"/>
      <c r="DX4139" s="15"/>
      <c r="DY4139" s="15"/>
      <c r="DZ4139" s="15"/>
      <c r="EA4139" s="15"/>
      <c r="EB4139" s="15"/>
      <c r="EC4139" s="15"/>
      <c r="ED4139" s="15"/>
      <c r="EE4139" s="15"/>
      <c r="EF4139" s="15"/>
      <c r="EG4139" s="15"/>
      <c r="EH4139" s="15"/>
      <c r="EI4139" s="15"/>
      <c r="EJ4139" s="15"/>
      <c r="EK4139" s="15"/>
      <c r="EL4139" s="15"/>
      <c r="EM4139" s="15"/>
      <c r="EN4139" s="15"/>
      <c r="EO4139" s="15"/>
      <c r="EP4139" s="15"/>
      <c r="EQ4139" s="15"/>
      <c r="ER4139" s="15"/>
      <c r="ES4139" s="15"/>
      <c r="ET4139" s="15"/>
    </row>
    <row r="4140" spans="2:150" ht="26.25" customHeight="1" x14ac:dyDescent="0.2">
      <c r="B4140" s="15"/>
      <c r="C4140" s="15"/>
      <c r="D4140" s="15"/>
      <c r="E4140" s="15"/>
      <c r="F4140" s="15"/>
      <c r="G4140" s="15"/>
      <c r="H4140" s="15"/>
      <c r="AL4140" s="15"/>
      <c r="AM4140" s="15"/>
      <c r="AN4140" s="15"/>
      <c r="AO4140" s="15"/>
      <c r="AP4140" s="15"/>
      <c r="AQ4140" s="15"/>
      <c r="AR4140" s="15"/>
      <c r="AS4140" s="15"/>
      <c r="AT4140" s="15"/>
      <c r="AU4140" s="15"/>
      <c r="AV4140" s="15"/>
      <c r="AW4140" s="15"/>
      <c r="AX4140" s="15"/>
      <c r="AY4140" s="15"/>
      <c r="AZ4140" s="15"/>
      <c r="BA4140" s="15"/>
      <c r="BB4140" s="15"/>
      <c r="BC4140" s="15"/>
      <c r="BD4140" s="15"/>
      <c r="BE4140" s="15"/>
      <c r="BF4140" s="15"/>
      <c r="BG4140" s="15"/>
      <c r="BH4140" s="15"/>
      <c r="BI4140" s="15"/>
      <c r="BJ4140" s="15"/>
      <c r="BK4140" s="15"/>
      <c r="BL4140" s="15"/>
      <c r="BM4140" s="15"/>
      <c r="BN4140" s="15"/>
      <c r="BO4140" s="15"/>
      <c r="BP4140" s="15"/>
      <c r="BQ4140" s="15"/>
      <c r="BR4140" s="15"/>
      <c r="BS4140" s="15"/>
      <c r="BT4140" s="15"/>
      <c r="BU4140" s="15"/>
      <c r="BV4140" s="15"/>
      <c r="BW4140" s="15"/>
      <c r="BX4140" s="15"/>
      <c r="BY4140" s="15"/>
      <c r="BZ4140" s="15"/>
      <c r="CA4140" s="15"/>
      <c r="CB4140" s="15"/>
      <c r="CC4140" s="15"/>
      <c r="CD4140" s="15"/>
      <c r="CE4140" s="15"/>
      <c r="CF4140" s="15"/>
      <c r="CG4140" s="15"/>
      <c r="CH4140" s="15"/>
      <c r="CI4140" s="15"/>
      <c r="CJ4140" s="15"/>
      <c r="CK4140" s="15"/>
      <c r="CL4140" s="15"/>
      <c r="CM4140" s="15"/>
      <c r="CN4140" s="15"/>
      <c r="CO4140" s="15"/>
      <c r="CP4140" s="15"/>
      <c r="CQ4140" s="15"/>
      <c r="CR4140" s="15"/>
      <c r="CS4140" s="15"/>
      <c r="CT4140" s="15"/>
      <c r="CU4140" s="15"/>
      <c r="CV4140" s="15"/>
      <c r="CW4140" s="15"/>
      <c r="CX4140" s="15"/>
      <c r="CY4140" s="15"/>
      <c r="CZ4140" s="15"/>
      <c r="DA4140" s="15"/>
      <c r="DB4140" s="15"/>
      <c r="DC4140" s="15"/>
      <c r="DD4140" s="15"/>
      <c r="DE4140" s="15"/>
      <c r="DF4140" s="15"/>
      <c r="DG4140" s="15"/>
      <c r="DH4140" s="15"/>
      <c r="DI4140" s="15"/>
      <c r="DJ4140" s="15"/>
      <c r="DK4140" s="15"/>
      <c r="DL4140" s="15"/>
      <c r="DM4140" s="15"/>
      <c r="DN4140" s="15"/>
      <c r="DO4140" s="15"/>
      <c r="DP4140" s="15"/>
      <c r="DQ4140" s="15"/>
      <c r="DR4140" s="15"/>
      <c r="DS4140" s="15"/>
      <c r="DT4140" s="15"/>
      <c r="DU4140" s="15"/>
      <c r="DV4140" s="15"/>
      <c r="DW4140" s="15"/>
      <c r="DX4140" s="15"/>
      <c r="DY4140" s="15"/>
      <c r="DZ4140" s="15"/>
      <c r="EA4140" s="15"/>
      <c r="EB4140" s="15"/>
      <c r="EC4140" s="15"/>
      <c r="ED4140" s="15"/>
      <c r="EE4140" s="15"/>
      <c r="EF4140" s="15"/>
      <c r="EG4140" s="15"/>
      <c r="EH4140" s="15"/>
      <c r="EI4140" s="15"/>
      <c r="EJ4140" s="15"/>
      <c r="EK4140" s="15"/>
      <c r="EL4140" s="15"/>
      <c r="EM4140" s="15"/>
      <c r="EN4140" s="15"/>
      <c r="EO4140" s="15"/>
      <c r="EP4140" s="15"/>
      <c r="EQ4140" s="15"/>
      <c r="ER4140" s="15"/>
      <c r="ES4140" s="15"/>
      <c r="ET4140" s="15"/>
    </row>
    <row r="4141" spans="2:150" ht="26.25" customHeight="1" x14ac:dyDescent="0.2">
      <c r="B4141" s="15"/>
      <c r="C4141" s="15"/>
      <c r="D4141" s="15"/>
      <c r="E4141" s="15"/>
      <c r="F4141" s="15"/>
      <c r="G4141" s="15"/>
      <c r="H4141" s="15"/>
      <c r="AL4141" s="15"/>
      <c r="AM4141" s="15"/>
      <c r="AN4141" s="15"/>
      <c r="AO4141" s="15"/>
      <c r="AP4141" s="15"/>
      <c r="AQ4141" s="15"/>
      <c r="AR4141" s="15"/>
      <c r="AS4141" s="15"/>
      <c r="AT4141" s="15"/>
      <c r="AU4141" s="15"/>
      <c r="AV4141" s="15"/>
      <c r="AW4141" s="15"/>
      <c r="AX4141" s="15"/>
      <c r="AY4141" s="15"/>
      <c r="AZ4141" s="15"/>
      <c r="BA4141" s="15"/>
      <c r="BB4141" s="15"/>
      <c r="BC4141" s="15"/>
      <c r="BD4141" s="15"/>
      <c r="BE4141" s="15"/>
      <c r="BF4141" s="15"/>
      <c r="BG4141" s="15"/>
      <c r="BH4141" s="15"/>
      <c r="BI4141" s="15"/>
      <c r="BJ4141" s="15"/>
      <c r="BK4141" s="15"/>
      <c r="BL4141" s="15"/>
      <c r="BM4141" s="15"/>
      <c r="BN4141" s="15"/>
      <c r="BO4141" s="15"/>
      <c r="BP4141" s="15"/>
      <c r="BQ4141" s="15"/>
      <c r="BR4141" s="15"/>
      <c r="BS4141" s="15"/>
      <c r="BT4141" s="15"/>
      <c r="BU4141" s="15"/>
      <c r="BV4141" s="15"/>
      <c r="BW4141" s="15"/>
      <c r="BX4141" s="15"/>
      <c r="BY4141" s="15"/>
      <c r="BZ4141" s="15"/>
      <c r="CA4141" s="15"/>
      <c r="CB4141" s="15"/>
      <c r="CC4141" s="15"/>
      <c r="CD4141" s="15"/>
      <c r="CE4141" s="15"/>
      <c r="CF4141" s="15"/>
      <c r="CG4141" s="15"/>
      <c r="CH4141" s="15"/>
      <c r="CI4141" s="15"/>
      <c r="CJ4141" s="15"/>
      <c r="CK4141" s="15"/>
      <c r="CL4141" s="15"/>
      <c r="CM4141" s="15"/>
      <c r="CN4141" s="15"/>
      <c r="CO4141" s="15"/>
      <c r="CP4141" s="15"/>
      <c r="CQ4141" s="15"/>
      <c r="CR4141" s="15"/>
      <c r="CS4141" s="15"/>
      <c r="CT4141" s="15"/>
      <c r="CU4141" s="15"/>
      <c r="CV4141" s="15"/>
      <c r="CW4141" s="15"/>
      <c r="CX4141" s="15"/>
      <c r="CY4141" s="15"/>
      <c r="CZ4141" s="15"/>
      <c r="DA4141" s="15"/>
      <c r="DB4141" s="15"/>
      <c r="DC4141" s="15"/>
      <c r="DD4141" s="15"/>
      <c r="DE4141" s="15"/>
      <c r="DF4141" s="15"/>
      <c r="DG4141" s="15"/>
      <c r="DH4141" s="15"/>
      <c r="DI4141" s="15"/>
      <c r="DJ4141" s="15"/>
      <c r="DK4141" s="15"/>
      <c r="DL4141" s="15"/>
      <c r="DM4141" s="15"/>
      <c r="DN4141" s="15"/>
      <c r="DO4141" s="15"/>
      <c r="DP4141" s="15"/>
      <c r="DQ4141" s="15"/>
      <c r="DR4141" s="15"/>
      <c r="DS4141" s="15"/>
      <c r="DT4141" s="15"/>
      <c r="DU4141" s="15"/>
      <c r="DV4141" s="15"/>
      <c r="DW4141" s="15"/>
      <c r="DX4141" s="15"/>
      <c r="DY4141" s="15"/>
      <c r="DZ4141" s="15"/>
      <c r="EA4141" s="15"/>
      <c r="EB4141" s="15"/>
      <c r="EC4141" s="15"/>
      <c r="ED4141" s="15"/>
      <c r="EE4141" s="15"/>
      <c r="EF4141" s="15"/>
      <c r="EG4141" s="15"/>
      <c r="EH4141" s="15"/>
      <c r="EI4141" s="15"/>
      <c r="EJ4141" s="15"/>
      <c r="EK4141" s="15"/>
      <c r="EL4141" s="15"/>
      <c r="EM4141" s="15"/>
      <c r="EN4141" s="15"/>
      <c r="EO4141" s="15"/>
      <c r="EP4141" s="15"/>
      <c r="EQ4141" s="15"/>
      <c r="ER4141" s="15"/>
      <c r="ES4141" s="15"/>
      <c r="ET4141" s="15"/>
    </row>
    <row r="4142" spans="2:150" ht="26.25" customHeight="1" x14ac:dyDescent="0.2">
      <c r="B4142" s="15"/>
      <c r="C4142" s="15"/>
      <c r="D4142" s="15"/>
      <c r="E4142" s="15"/>
      <c r="F4142" s="15"/>
      <c r="G4142" s="15"/>
      <c r="H4142" s="15"/>
      <c r="AL4142" s="15"/>
      <c r="AM4142" s="15"/>
      <c r="AN4142" s="15"/>
      <c r="AO4142" s="15"/>
      <c r="AP4142" s="15"/>
      <c r="AQ4142" s="15"/>
      <c r="AR4142" s="15"/>
      <c r="AS4142" s="15"/>
      <c r="AT4142" s="15"/>
      <c r="AU4142" s="15"/>
      <c r="AV4142" s="15"/>
      <c r="AW4142" s="15"/>
      <c r="AX4142" s="15"/>
      <c r="AY4142" s="15"/>
      <c r="AZ4142" s="15"/>
      <c r="BA4142" s="15"/>
      <c r="BB4142" s="15"/>
      <c r="BC4142" s="15"/>
      <c r="BD4142" s="15"/>
      <c r="BE4142" s="15"/>
      <c r="BF4142" s="15"/>
      <c r="BG4142" s="15"/>
      <c r="BH4142" s="15"/>
      <c r="BI4142" s="15"/>
      <c r="BJ4142" s="15"/>
      <c r="BK4142" s="15"/>
      <c r="BL4142" s="15"/>
      <c r="BM4142" s="15"/>
      <c r="BN4142" s="15"/>
      <c r="BO4142" s="15"/>
      <c r="BP4142" s="15"/>
      <c r="BQ4142" s="15"/>
      <c r="BR4142" s="15"/>
      <c r="BS4142" s="15"/>
      <c r="BT4142" s="15"/>
      <c r="BU4142" s="15"/>
      <c r="BV4142" s="15"/>
      <c r="BW4142" s="15"/>
      <c r="BX4142" s="15"/>
      <c r="BY4142" s="15"/>
      <c r="BZ4142" s="15"/>
      <c r="CA4142" s="15"/>
      <c r="CB4142" s="15"/>
      <c r="CC4142" s="15"/>
      <c r="CD4142" s="15"/>
      <c r="CE4142" s="15"/>
      <c r="CF4142" s="15"/>
      <c r="CG4142" s="15"/>
      <c r="CH4142" s="15"/>
      <c r="CI4142" s="15"/>
      <c r="CJ4142" s="15"/>
      <c r="CK4142" s="15"/>
      <c r="CL4142" s="15"/>
      <c r="CM4142" s="15"/>
      <c r="CN4142" s="15"/>
      <c r="CO4142" s="15"/>
      <c r="CP4142" s="15"/>
      <c r="CQ4142" s="15"/>
      <c r="CR4142" s="15"/>
      <c r="CS4142" s="15"/>
      <c r="CT4142" s="15"/>
      <c r="CU4142" s="15"/>
      <c r="CV4142" s="15"/>
      <c r="CW4142" s="15"/>
      <c r="CX4142" s="15"/>
      <c r="CY4142" s="15"/>
      <c r="CZ4142" s="15"/>
      <c r="DA4142" s="15"/>
      <c r="DB4142" s="15"/>
      <c r="DC4142" s="15"/>
      <c r="DD4142" s="15"/>
      <c r="DE4142" s="15"/>
      <c r="DF4142" s="15"/>
      <c r="DG4142" s="15"/>
      <c r="DH4142" s="15"/>
      <c r="DI4142" s="15"/>
      <c r="DJ4142" s="15"/>
      <c r="DK4142" s="15"/>
      <c r="DL4142" s="15"/>
      <c r="DM4142" s="15"/>
      <c r="DN4142" s="15"/>
      <c r="DO4142" s="15"/>
      <c r="DP4142" s="15"/>
      <c r="DQ4142" s="15"/>
      <c r="DR4142" s="15"/>
      <c r="DS4142" s="15"/>
      <c r="DT4142" s="15"/>
      <c r="DU4142" s="15"/>
      <c r="DV4142" s="15"/>
      <c r="DW4142" s="15"/>
      <c r="DX4142" s="15"/>
      <c r="DY4142" s="15"/>
      <c r="DZ4142" s="15"/>
      <c r="EA4142" s="15"/>
      <c r="EB4142" s="15"/>
      <c r="EC4142" s="15"/>
      <c r="ED4142" s="15"/>
      <c r="EE4142" s="15"/>
      <c r="EF4142" s="15"/>
      <c r="EG4142" s="15"/>
      <c r="EH4142" s="15"/>
      <c r="EI4142" s="15"/>
      <c r="EJ4142" s="15"/>
      <c r="EK4142" s="15"/>
      <c r="EL4142" s="15"/>
      <c r="EM4142" s="15"/>
      <c r="EN4142" s="15"/>
      <c r="EO4142" s="15"/>
      <c r="EP4142" s="15"/>
      <c r="EQ4142" s="15"/>
      <c r="ER4142" s="15"/>
      <c r="ES4142" s="15"/>
      <c r="ET4142" s="15"/>
    </row>
    <row r="4143" spans="2:150" ht="26.25" customHeight="1" x14ac:dyDescent="0.2">
      <c r="B4143" s="15"/>
      <c r="C4143" s="15"/>
      <c r="D4143" s="15"/>
      <c r="E4143" s="15"/>
      <c r="F4143" s="15"/>
      <c r="G4143" s="15"/>
      <c r="H4143" s="15"/>
      <c r="AL4143" s="15"/>
      <c r="AM4143" s="15"/>
      <c r="AN4143" s="15"/>
      <c r="AO4143" s="15"/>
      <c r="AP4143" s="15"/>
      <c r="AQ4143" s="15"/>
      <c r="AR4143" s="15"/>
      <c r="AS4143" s="15"/>
      <c r="AT4143" s="15"/>
      <c r="AU4143" s="15"/>
      <c r="AV4143" s="15"/>
      <c r="AW4143" s="15"/>
      <c r="AX4143" s="15"/>
      <c r="AY4143" s="15"/>
      <c r="AZ4143" s="15"/>
      <c r="BA4143" s="15"/>
      <c r="BB4143" s="15"/>
      <c r="BC4143" s="15"/>
      <c r="BD4143" s="15"/>
      <c r="BE4143" s="15"/>
      <c r="BF4143" s="15"/>
      <c r="BG4143" s="15"/>
      <c r="BH4143" s="15"/>
      <c r="BI4143" s="15"/>
      <c r="BJ4143" s="15"/>
      <c r="BK4143" s="15"/>
      <c r="BL4143" s="15"/>
      <c r="BM4143" s="15"/>
      <c r="BN4143" s="15"/>
      <c r="BO4143" s="15"/>
      <c r="BP4143" s="15"/>
      <c r="BQ4143" s="15"/>
      <c r="BR4143" s="15"/>
      <c r="BS4143" s="15"/>
      <c r="BT4143" s="15"/>
      <c r="BU4143" s="15"/>
      <c r="BV4143" s="15"/>
      <c r="BW4143" s="15"/>
      <c r="BX4143" s="15"/>
      <c r="BY4143" s="15"/>
      <c r="BZ4143" s="15"/>
      <c r="CA4143" s="15"/>
      <c r="CB4143" s="15"/>
      <c r="CC4143" s="15"/>
      <c r="CD4143" s="15"/>
      <c r="CE4143" s="15"/>
      <c r="CF4143" s="15"/>
      <c r="CG4143" s="15"/>
      <c r="CH4143" s="15"/>
      <c r="CI4143" s="15"/>
      <c r="CJ4143" s="15"/>
      <c r="CK4143" s="15"/>
      <c r="CL4143" s="15"/>
      <c r="CM4143" s="15"/>
      <c r="CN4143" s="15"/>
      <c r="CO4143" s="15"/>
      <c r="CP4143" s="15"/>
      <c r="CQ4143" s="15"/>
      <c r="CR4143" s="15"/>
      <c r="CS4143" s="15"/>
      <c r="CT4143" s="15"/>
      <c r="CU4143" s="15"/>
      <c r="CV4143" s="15"/>
      <c r="CW4143" s="15"/>
      <c r="CX4143" s="15"/>
      <c r="CY4143" s="15"/>
      <c r="CZ4143" s="15"/>
      <c r="DA4143" s="15"/>
      <c r="DB4143" s="15"/>
      <c r="DC4143" s="15"/>
      <c r="DD4143" s="15"/>
      <c r="DE4143" s="15"/>
      <c r="DF4143" s="15"/>
      <c r="DG4143" s="15"/>
      <c r="DH4143" s="15"/>
      <c r="DI4143" s="15"/>
      <c r="DJ4143" s="15"/>
      <c r="DK4143" s="15"/>
      <c r="DL4143" s="15"/>
      <c r="DM4143" s="15"/>
      <c r="DN4143" s="15"/>
      <c r="DO4143" s="15"/>
      <c r="DP4143" s="15"/>
      <c r="DQ4143" s="15"/>
      <c r="DR4143" s="15"/>
      <c r="DS4143" s="15"/>
      <c r="DT4143" s="15"/>
      <c r="DU4143" s="15"/>
      <c r="DV4143" s="15"/>
      <c r="DW4143" s="15"/>
      <c r="DX4143" s="15"/>
      <c r="DY4143" s="15"/>
      <c r="DZ4143" s="15"/>
      <c r="EA4143" s="15"/>
      <c r="EB4143" s="15"/>
      <c r="EC4143" s="15"/>
      <c r="ED4143" s="15"/>
      <c r="EE4143" s="15"/>
      <c r="EF4143" s="15"/>
      <c r="EG4143" s="15"/>
      <c r="EH4143" s="15"/>
      <c r="EI4143" s="15"/>
      <c r="EJ4143" s="15"/>
      <c r="EK4143" s="15"/>
      <c r="EL4143" s="15"/>
      <c r="EM4143" s="15"/>
      <c r="EN4143" s="15"/>
      <c r="EO4143" s="15"/>
      <c r="EP4143" s="15"/>
      <c r="EQ4143" s="15"/>
      <c r="ER4143" s="15"/>
      <c r="ES4143" s="15"/>
      <c r="ET4143" s="15"/>
    </row>
    <row r="4144" spans="2:150" ht="26.25" customHeight="1" x14ac:dyDescent="0.2">
      <c r="B4144" s="15"/>
      <c r="C4144" s="15"/>
      <c r="D4144" s="15"/>
      <c r="E4144" s="15"/>
      <c r="F4144" s="15"/>
      <c r="G4144" s="15"/>
      <c r="H4144" s="15"/>
      <c r="AL4144" s="15"/>
      <c r="AM4144" s="15"/>
      <c r="AN4144" s="15"/>
      <c r="AO4144" s="15"/>
      <c r="AP4144" s="15"/>
      <c r="AQ4144" s="15"/>
      <c r="AR4144" s="15"/>
      <c r="AS4144" s="15"/>
      <c r="AT4144" s="15"/>
      <c r="AU4144" s="15"/>
      <c r="AV4144" s="15"/>
      <c r="AW4144" s="15"/>
      <c r="AX4144" s="15"/>
      <c r="AY4144" s="15"/>
      <c r="AZ4144" s="15"/>
      <c r="BA4144" s="15"/>
      <c r="BB4144" s="15"/>
      <c r="BC4144" s="15"/>
      <c r="BD4144" s="15"/>
      <c r="BE4144" s="15"/>
      <c r="BF4144" s="15"/>
      <c r="BG4144" s="15"/>
      <c r="BH4144" s="15"/>
      <c r="BI4144" s="15"/>
      <c r="BJ4144" s="15"/>
      <c r="BK4144" s="15"/>
      <c r="BL4144" s="15"/>
      <c r="BM4144" s="15"/>
      <c r="BN4144" s="15"/>
      <c r="BO4144" s="15"/>
      <c r="BP4144" s="15"/>
      <c r="BQ4144" s="15"/>
      <c r="BR4144" s="15"/>
      <c r="BS4144" s="15"/>
      <c r="BT4144" s="15"/>
      <c r="BU4144" s="15"/>
      <c r="BV4144" s="15"/>
      <c r="BW4144" s="15"/>
      <c r="BX4144" s="15"/>
      <c r="BY4144" s="15"/>
      <c r="BZ4144" s="15"/>
      <c r="CA4144" s="15"/>
      <c r="CB4144" s="15"/>
      <c r="CC4144" s="15"/>
      <c r="CD4144" s="15"/>
      <c r="CE4144" s="15"/>
      <c r="CF4144" s="15"/>
      <c r="CG4144" s="15"/>
      <c r="CH4144" s="15"/>
      <c r="CI4144" s="15"/>
      <c r="CJ4144" s="15"/>
      <c r="CK4144" s="15"/>
      <c r="CL4144" s="15"/>
      <c r="CM4144" s="15"/>
      <c r="CN4144" s="15"/>
      <c r="CO4144" s="15"/>
      <c r="CP4144" s="15"/>
      <c r="CQ4144" s="15"/>
      <c r="CR4144" s="15"/>
      <c r="CS4144" s="15"/>
      <c r="CT4144" s="15"/>
      <c r="CU4144" s="15"/>
      <c r="CV4144" s="15"/>
      <c r="CW4144" s="15"/>
      <c r="CX4144" s="15"/>
      <c r="CY4144" s="15"/>
      <c r="CZ4144" s="15"/>
      <c r="DA4144" s="15"/>
      <c r="DB4144" s="15"/>
      <c r="DC4144" s="15"/>
      <c r="DD4144" s="15"/>
      <c r="DE4144" s="15"/>
      <c r="DF4144" s="15"/>
      <c r="DG4144" s="15"/>
      <c r="DH4144" s="15"/>
      <c r="DI4144" s="15"/>
      <c r="DJ4144" s="15"/>
      <c r="DK4144" s="15"/>
      <c r="DL4144" s="15"/>
      <c r="DM4144" s="15"/>
      <c r="DN4144" s="15"/>
      <c r="DO4144" s="15"/>
      <c r="DP4144" s="15"/>
      <c r="DQ4144" s="15"/>
      <c r="DR4144" s="15"/>
      <c r="DS4144" s="15"/>
      <c r="DT4144" s="15"/>
      <c r="DU4144" s="15"/>
      <c r="DV4144" s="15"/>
      <c r="DW4144" s="15"/>
      <c r="DX4144" s="15"/>
      <c r="DY4144" s="15"/>
      <c r="DZ4144" s="15"/>
      <c r="EA4144" s="15"/>
      <c r="EB4144" s="15"/>
      <c r="EC4144" s="15"/>
      <c r="ED4144" s="15"/>
      <c r="EE4144" s="15"/>
      <c r="EF4144" s="15"/>
      <c r="EG4144" s="15"/>
      <c r="EH4144" s="15"/>
      <c r="EI4144" s="15"/>
      <c r="EJ4144" s="15"/>
      <c r="EK4144" s="15"/>
      <c r="EL4144" s="15"/>
      <c r="EM4144" s="15"/>
      <c r="EN4144" s="15"/>
      <c r="EO4144" s="15"/>
      <c r="EP4144" s="15"/>
      <c r="EQ4144" s="15"/>
      <c r="ER4144" s="15"/>
      <c r="ES4144" s="15"/>
      <c r="ET4144" s="15"/>
    </row>
    <row r="4145" spans="2:150" ht="26.25" customHeight="1" x14ac:dyDescent="0.2">
      <c r="B4145" s="15"/>
      <c r="C4145" s="15"/>
      <c r="D4145" s="15"/>
      <c r="E4145" s="15"/>
      <c r="F4145" s="15"/>
      <c r="G4145" s="15"/>
      <c r="H4145" s="15"/>
      <c r="AL4145" s="15"/>
      <c r="AM4145" s="15"/>
      <c r="AN4145" s="15"/>
      <c r="AO4145" s="15"/>
      <c r="AP4145" s="15"/>
      <c r="AQ4145" s="15"/>
      <c r="AR4145" s="15"/>
      <c r="AS4145" s="15"/>
      <c r="AT4145" s="15"/>
      <c r="AU4145" s="15"/>
      <c r="AV4145" s="15"/>
      <c r="AW4145" s="15"/>
      <c r="AX4145" s="15"/>
      <c r="AY4145" s="15"/>
      <c r="AZ4145" s="15"/>
      <c r="BA4145" s="15"/>
      <c r="BB4145" s="15"/>
      <c r="BC4145" s="15"/>
      <c r="BD4145" s="15"/>
      <c r="BE4145" s="15"/>
      <c r="BF4145" s="15"/>
      <c r="BG4145" s="15"/>
      <c r="BH4145" s="15"/>
      <c r="BI4145" s="15"/>
      <c r="BJ4145" s="15"/>
      <c r="BK4145" s="15"/>
      <c r="BL4145" s="15"/>
      <c r="BM4145" s="15"/>
      <c r="BN4145" s="15"/>
      <c r="BO4145" s="15"/>
      <c r="BP4145" s="15"/>
      <c r="BQ4145" s="15"/>
      <c r="BR4145" s="15"/>
      <c r="BS4145" s="15"/>
      <c r="BT4145" s="15"/>
      <c r="BU4145" s="15"/>
      <c r="BV4145" s="15"/>
      <c r="BW4145" s="15"/>
      <c r="BX4145" s="15"/>
      <c r="BY4145" s="15"/>
      <c r="BZ4145" s="15"/>
      <c r="CA4145" s="15"/>
      <c r="CB4145" s="15"/>
      <c r="CC4145" s="15"/>
      <c r="CD4145" s="15"/>
      <c r="CE4145" s="15"/>
      <c r="CF4145" s="15"/>
      <c r="CG4145" s="15"/>
      <c r="CH4145" s="15"/>
      <c r="CI4145" s="15"/>
      <c r="CJ4145" s="15"/>
      <c r="CK4145" s="15"/>
      <c r="CL4145" s="15"/>
      <c r="CM4145" s="15"/>
      <c r="CN4145" s="15"/>
      <c r="CO4145" s="15"/>
      <c r="CP4145" s="15"/>
      <c r="CQ4145" s="15"/>
      <c r="CR4145" s="15"/>
      <c r="CS4145" s="15"/>
      <c r="CT4145" s="15"/>
      <c r="CU4145" s="15"/>
      <c r="CV4145" s="15"/>
      <c r="CW4145" s="15"/>
      <c r="CX4145" s="15"/>
      <c r="CY4145" s="15"/>
      <c r="CZ4145" s="15"/>
      <c r="DA4145" s="15"/>
      <c r="DB4145" s="15"/>
      <c r="DC4145" s="15"/>
      <c r="DD4145" s="15"/>
      <c r="DE4145" s="15"/>
      <c r="DF4145" s="15"/>
      <c r="DG4145" s="15"/>
      <c r="DH4145" s="15"/>
      <c r="DI4145" s="15"/>
      <c r="DJ4145" s="15"/>
      <c r="DK4145" s="15"/>
      <c r="DL4145" s="15"/>
      <c r="DM4145" s="15"/>
      <c r="DN4145" s="15"/>
      <c r="DO4145" s="15"/>
      <c r="DP4145" s="15"/>
      <c r="DQ4145" s="15"/>
      <c r="DR4145" s="15"/>
      <c r="DS4145" s="15"/>
      <c r="DT4145" s="15"/>
      <c r="DU4145" s="15"/>
      <c r="DV4145" s="15"/>
      <c r="DW4145" s="15"/>
      <c r="DX4145" s="15"/>
      <c r="DY4145" s="15"/>
      <c r="DZ4145" s="15"/>
      <c r="EA4145" s="15"/>
      <c r="EB4145" s="15"/>
      <c r="EC4145" s="15"/>
      <c r="ED4145" s="15"/>
      <c r="EE4145" s="15"/>
      <c r="EF4145" s="15"/>
      <c r="EG4145" s="15"/>
      <c r="EH4145" s="15"/>
      <c r="EI4145" s="15"/>
      <c r="EJ4145" s="15"/>
      <c r="EK4145" s="15"/>
      <c r="EL4145" s="15"/>
      <c r="EM4145" s="15"/>
      <c r="EN4145" s="15"/>
      <c r="EO4145" s="15"/>
      <c r="EP4145" s="15"/>
      <c r="EQ4145" s="15"/>
      <c r="ER4145" s="15"/>
      <c r="ES4145" s="15"/>
      <c r="ET4145" s="15"/>
    </row>
    <row r="4146" spans="2:150" ht="26.25" customHeight="1" x14ac:dyDescent="0.2">
      <c r="B4146" s="15"/>
      <c r="C4146" s="15"/>
      <c r="D4146" s="15"/>
      <c r="E4146" s="15"/>
      <c r="F4146" s="15"/>
      <c r="G4146" s="15"/>
      <c r="H4146" s="15"/>
      <c r="AL4146" s="15"/>
      <c r="AM4146" s="15"/>
      <c r="AN4146" s="15"/>
      <c r="AO4146" s="15"/>
      <c r="AP4146" s="15"/>
      <c r="AQ4146" s="15"/>
      <c r="AR4146" s="15"/>
      <c r="AS4146" s="15"/>
      <c r="AT4146" s="15"/>
      <c r="AU4146" s="15"/>
      <c r="AV4146" s="15"/>
      <c r="AW4146" s="15"/>
      <c r="AX4146" s="15"/>
      <c r="AY4146" s="15"/>
      <c r="AZ4146" s="15"/>
      <c r="BA4146" s="15"/>
      <c r="BB4146" s="15"/>
      <c r="BC4146" s="15"/>
      <c r="BD4146" s="15"/>
      <c r="BE4146" s="15"/>
      <c r="BF4146" s="15"/>
      <c r="BG4146" s="15"/>
      <c r="BH4146" s="15"/>
      <c r="BI4146" s="15"/>
      <c r="BJ4146" s="15"/>
      <c r="BK4146" s="15"/>
      <c r="BL4146" s="15"/>
      <c r="BM4146" s="15"/>
      <c r="BN4146" s="15"/>
      <c r="BO4146" s="15"/>
      <c r="BP4146" s="15"/>
      <c r="BQ4146" s="15"/>
      <c r="BR4146" s="15"/>
      <c r="BS4146" s="15"/>
      <c r="BT4146" s="15"/>
      <c r="BU4146" s="15"/>
      <c r="BV4146" s="15"/>
      <c r="BW4146" s="15"/>
      <c r="BX4146" s="15"/>
      <c r="BY4146" s="15"/>
      <c r="BZ4146" s="15"/>
      <c r="CA4146" s="15"/>
      <c r="CB4146" s="15"/>
      <c r="CC4146" s="15"/>
      <c r="CD4146" s="15"/>
      <c r="CE4146" s="15"/>
      <c r="CF4146" s="15"/>
      <c r="CG4146" s="15"/>
      <c r="CH4146" s="15"/>
      <c r="CI4146" s="15"/>
      <c r="CJ4146" s="15"/>
      <c r="CK4146" s="15"/>
      <c r="CL4146" s="15"/>
      <c r="CM4146" s="15"/>
      <c r="CN4146" s="15"/>
      <c r="CO4146" s="15"/>
      <c r="CP4146" s="15"/>
      <c r="CQ4146" s="15"/>
      <c r="CR4146" s="15"/>
      <c r="CS4146" s="15"/>
      <c r="CT4146" s="15"/>
      <c r="CU4146" s="15"/>
      <c r="CV4146" s="15"/>
      <c r="CW4146" s="15"/>
      <c r="CX4146" s="15"/>
      <c r="CY4146" s="15"/>
      <c r="CZ4146" s="15"/>
      <c r="DA4146" s="15"/>
      <c r="DB4146" s="15"/>
      <c r="DC4146" s="15"/>
      <c r="DD4146" s="15"/>
      <c r="DE4146" s="15"/>
      <c r="DF4146" s="15"/>
      <c r="DG4146" s="15"/>
      <c r="DH4146" s="15"/>
      <c r="DI4146" s="15"/>
      <c r="DJ4146" s="15"/>
      <c r="DK4146" s="15"/>
      <c r="DL4146" s="15"/>
      <c r="DM4146" s="15"/>
      <c r="DN4146" s="15"/>
      <c r="DO4146" s="15"/>
      <c r="DP4146" s="15"/>
      <c r="DQ4146" s="15"/>
      <c r="DR4146" s="15"/>
      <c r="DS4146" s="15"/>
      <c r="DT4146" s="15"/>
      <c r="DU4146" s="15"/>
      <c r="DV4146" s="15"/>
      <c r="DW4146" s="15"/>
      <c r="DX4146" s="15"/>
      <c r="DY4146" s="15"/>
      <c r="DZ4146" s="15"/>
      <c r="EA4146" s="15"/>
      <c r="EB4146" s="15"/>
      <c r="EC4146" s="15"/>
      <c r="ED4146" s="15"/>
      <c r="EE4146" s="15"/>
      <c r="EF4146" s="15"/>
      <c r="EG4146" s="15"/>
      <c r="EH4146" s="15"/>
      <c r="EI4146" s="15"/>
      <c r="EJ4146" s="15"/>
      <c r="EK4146" s="15"/>
      <c r="EL4146" s="15"/>
      <c r="EM4146" s="15"/>
      <c r="EN4146" s="15"/>
      <c r="EO4146" s="15"/>
      <c r="EP4146" s="15"/>
      <c r="EQ4146" s="15"/>
      <c r="ER4146" s="15"/>
      <c r="ES4146" s="15"/>
      <c r="ET4146" s="15"/>
    </row>
    <row r="4147" spans="2:150" ht="26.25" customHeight="1" x14ac:dyDescent="0.2">
      <c r="B4147" s="15"/>
      <c r="C4147" s="15"/>
      <c r="D4147" s="15"/>
      <c r="E4147" s="15"/>
      <c r="F4147" s="15"/>
      <c r="G4147" s="15"/>
      <c r="H4147" s="15"/>
      <c r="AL4147" s="15"/>
      <c r="AM4147" s="15"/>
      <c r="AN4147" s="15"/>
      <c r="AO4147" s="15"/>
      <c r="AP4147" s="15"/>
      <c r="AQ4147" s="15"/>
      <c r="AR4147" s="15"/>
      <c r="AS4147" s="15"/>
      <c r="AT4147" s="15"/>
      <c r="AU4147" s="15"/>
      <c r="AV4147" s="15"/>
      <c r="AW4147" s="15"/>
      <c r="AX4147" s="15"/>
      <c r="AY4147" s="15"/>
      <c r="AZ4147" s="15"/>
      <c r="BA4147" s="15"/>
      <c r="BB4147" s="15"/>
      <c r="BC4147" s="15"/>
      <c r="BD4147" s="15"/>
      <c r="BE4147" s="15"/>
      <c r="BF4147" s="15"/>
      <c r="BG4147" s="15"/>
      <c r="BH4147" s="15"/>
      <c r="BI4147" s="15"/>
      <c r="BJ4147" s="15"/>
      <c r="BK4147" s="15"/>
      <c r="BL4147" s="15"/>
      <c r="BM4147" s="15"/>
      <c r="BN4147" s="15"/>
      <c r="BO4147" s="15"/>
      <c r="BP4147" s="15"/>
      <c r="BQ4147" s="15"/>
      <c r="BR4147" s="15"/>
      <c r="BS4147" s="15"/>
      <c r="BT4147" s="15"/>
      <c r="BU4147" s="15"/>
      <c r="BV4147" s="15"/>
      <c r="BW4147" s="15"/>
      <c r="BX4147" s="15"/>
      <c r="BY4147" s="15"/>
      <c r="BZ4147" s="15"/>
      <c r="CA4147" s="15"/>
      <c r="CB4147" s="15"/>
      <c r="CC4147" s="15"/>
      <c r="CD4147" s="15"/>
      <c r="CE4147" s="15"/>
      <c r="CF4147" s="15"/>
      <c r="CG4147" s="15"/>
      <c r="CH4147" s="15"/>
      <c r="CI4147" s="15"/>
      <c r="CJ4147" s="15"/>
      <c r="CK4147" s="15"/>
      <c r="CL4147" s="15"/>
      <c r="CM4147" s="15"/>
      <c r="CN4147" s="15"/>
      <c r="CO4147" s="15"/>
      <c r="CP4147" s="15"/>
      <c r="CQ4147" s="15"/>
      <c r="CR4147" s="15"/>
      <c r="CS4147" s="15"/>
      <c r="CT4147" s="15"/>
      <c r="CU4147" s="15"/>
      <c r="CV4147" s="15"/>
      <c r="CW4147" s="15"/>
      <c r="CX4147" s="15"/>
      <c r="CY4147" s="15"/>
      <c r="CZ4147" s="15"/>
      <c r="DA4147" s="15"/>
      <c r="DB4147" s="15"/>
      <c r="DC4147" s="15"/>
      <c r="DD4147" s="15"/>
      <c r="DE4147" s="15"/>
      <c r="DF4147" s="15"/>
      <c r="DG4147" s="15"/>
      <c r="DH4147" s="15"/>
      <c r="DI4147" s="15"/>
      <c r="DJ4147" s="15"/>
      <c r="DK4147" s="15"/>
      <c r="DL4147" s="15"/>
      <c r="DM4147" s="15"/>
      <c r="DN4147" s="15"/>
      <c r="DO4147" s="15"/>
      <c r="DP4147" s="15"/>
      <c r="DQ4147" s="15"/>
      <c r="DR4147" s="15"/>
      <c r="DS4147" s="15"/>
      <c r="DT4147" s="15"/>
      <c r="DU4147" s="15"/>
      <c r="DV4147" s="15"/>
      <c r="DW4147" s="15"/>
      <c r="DX4147" s="15"/>
      <c r="DY4147" s="15"/>
      <c r="DZ4147" s="15"/>
      <c r="EA4147" s="15"/>
      <c r="EB4147" s="15"/>
      <c r="EC4147" s="15"/>
      <c r="ED4147" s="15"/>
      <c r="EE4147" s="15"/>
      <c r="EF4147" s="15"/>
      <c r="EG4147" s="15"/>
      <c r="EH4147" s="15"/>
      <c r="EI4147" s="15"/>
      <c r="EJ4147" s="15"/>
      <c r="EK4147" s="15"/>
      <c r="EL4147" s="15"/>
      <c r="EM4147" s="15"/>
      <c r="EN4147" s="15"/>
      <c r="EO4147" s="15"/>
      <c r="EP4147" s="15"/>
      <c r="EQ4147" s="15"/>
      <c r="ER4147" s="15"/>
      <c r="ES4147" s="15"/>
      <c r="ET4147" s="15"/>
    </row>
    <row r="4148" spans="2:150" ht="26.25" customHeight="1" x14ac:dyDescent="0.2">
      <c r="B4148" s="15"/>
      <c r="C4148" s="15"/>
      <c r="D4148" s="15"/>
      <c r="E4148" s="15"/>
      <c r="F4148" s="15"/>
      <c r="G4148" s="15"/>
      <c r="H4148" s="15"/>
      <c r="AL4148" s="15"/>
      <c r="AM4148" s="15"/>
      <c r="AN4148" s="15"/>
      <c r="AO4148" s="15"/>
      <c r="AP4148" s="15"/>
      <c r="AQ4148" s="15"/>
      <c r="AR4148" s="15"/>
      <c r="AS4148" s="15"/>
      <c r="AT4148" s="15"/>
      <c r="AU4148" s="15"/>
      <c r="AV4148" s="15"/>
      <c r="AW4148" s="15"/>
      <c r="AX4148" s="15"/>
      <c r="AY4148" s="15"/>
      <c r="AZ4148" s="15"/>
      <c r="BA4148" s="15"/>
      <c r="BB4148" s="15"/>
      <c r="BC4148" s="15"/>
      <c r="BD4148" s="15"/>
      <c r="BE4148" s="15"/>
      <c r="BF4148" s="15"/>
      <c r="BG4148" s="15"/>
      <c r="BH4148" s="15"/>
      <c r="BI4148" s="15"/>
      <c r="BJ4148" s="15"/>
      <c r="BK4148" s="15"/>
      <c r="BL4148" s="15"/>
      <c r="BM4148" s="15"/>
      <c r="BN4148" s="15"/>
      <c r="BO4148" s="15"/>
      <c r="BP4148" s="15"/>
      <c r="BQ4148" s="15"/>
      <c r="BR4148" s="15"/>
      <c r="BS4148" s="15"/>
      <c r="BT4148" s="15"/>
      <c r="BU4148" s="15"/>
      <c r="BV4148" s="15"/>
      <c r="BW4148" s="15"/>
      <c r="BX4148" s="15"/>
      <c r="BY4148" s="15"/>
      <c r="BZ4148" s="15"/>
      <c r="CA4148" s="15"/>
      <c r="CB4148" s="15"/>
      <c r="CC4148" s="15"/>
      <c r="CD4148" s="15"/>
      <c r="CE4148" s="15"/>
      <c r="CF4148" s="15"/>
      <c r="CG4148" s="15"/>
      <c r="CH4148" s="15"/>
      <c r="CI4148" s="15"/>
      <c r="CJ4148" s="15"/>
      <c r="CK4148" s="15"/>
      <c r="CL4148" s="15"/>
      <c r="CM4148" s="15"/>
      <c r="CN4148" s="15"/>
      <c r="CO4148" s="15"/>
      <c r="CP4148" s="15"/>
      <c r="CQ4148" s="15"/>
      <c r="CR4148" s="15"/>
      <c r="CS4148" s="15"/>
      <c r="CT4148" s="15"/>
      <c r="CU4148" s="15"/>
      <c r="CV4148" s="15"/>
      <c r="CW4148" s="15"/>
      <c r="CX4148" s="15"/>
      <c r="CY4148" s="15"/>
      <c r="CZ4148" s="15"/>
      <c r="DA4148" s="15"/>
      <c r="DB4148" s="15"/>
      <c r="DC4148" s="15"/>
      <c r="DD4148" s="15"/>
      <c r="DE4148" s="15"/>
      <c r="DF4148" s="15"/>
      <c r="DG4148" s="15"/>
      <c r="DH4148" s="15"/>
      <c r="DI4148" s="15"/>
      <c r="DJ4148" s="15"/>
      <c r="DK4148" s="15"/>
      <c r="DL4148" s="15"/>
      <c r="DM4148" s="15"/>
      <c r="DN4148" s="15"/>
      <c r="DO4148" s="15"/>
      <c r="DP4148" s="15"/>
      <c r="DQ4148" s="15"/>
      <c r="DR4148" s="15"/>
      <c r="DS4148" s="15"/>
      <c r="DT4148" s="15"/>
      <c r="DU4148" s="15"/>
      <c r="DV4148" s="15"/>
      <c r="DW4148" s="15"/>
      <c r="DX4148" s="15"/>
      <c r="DY4148" s="15"/>
      <c r="DZ4148" s="15"/>
      <c r="EA4148" s="15"/>
      <c r="EB4148" s="15"/>
      <c r="EC4148" s="15"/>
      <c r="ED4148" s="15"/>
      <c r="EE4148" s="15"/>
      <c r="EF4148" s="15"/>
      <c r="EG4148" s="15"/>
      <c r="EH4148" s="15"/>
      <c r="EI4148" s="15"/>
      <c r="EJ4148" s="15"/>
      <c r="EK4148" s="15"/>
      <c r="EL4148" s="15"/>
      <c r="EM4148" s="15"/>
      <c r="EN4148" s="15"/>
      <c r="EO4148" s="15"/>
      <c r="EP4148" s="15"/>
      <c r="EQ4148" s="15"/>
      <c r="ER4148" s="15"/>
      <c r="ES4148" s="15"/>
      <c r="ET4148" s="15"/>
    </row>
    <row r="4149" spans="2:150" ht="26.25" customHeight="1" x14ac:dyDescent="0.2">
      <c r="B4149" s="15"/>
      <c r="C4149" s="15"/>
      <c r="D4149" s="15"/>
      <c r="E4149" s="15"/>
      <c r="F4149" s="15"/>
      <c r="G4149" s="15"/>
      <c r="H4149" s="15"/>
      <c r="AL4149" s="15"/>
      <c r="AM4149" s="15"/>
      <c r="AN4149" s="15"/>
      <c r="AO4149" s="15"/>
      <c r="AP4149" s="15"/>
      <c r="AQ4149" s="15"/>
      <c r="AR4149" s="15"/>
      <c r="AS4149" s="15"/>
      <c r="AT4149" s="15"/>
      <c r="AU4149" s="15"/>
      <c r="AV4149" s="15"/>
      <c r="AW4149" s="15"/>
      <c r="AX4149" s="15"/>
      <c r="AY4149" s="15"/>
      <c r="AZ4149" s="15"/>
      <c r="BA4149" s="15"/>
      <c r="BB4149" s="15"/>
      <c r="BC4149" s="15"/>
      <c r="BD4149" s="15"/>
      <c r="BE4149" s="15"/>
      <c r="BF4149" s="15"/>
      <c r="BG4149" s="15"/>
      <c r="BH4149" s="15"/>
      <c r="BI4149" s="15"/>
      <c r="BJ4149" s="15"/>
      <c r="BK4149" s="15"/>
      <c r="BL4149" s="15"/>
      <c r="BM4149" s="15"/>
      <c r="BN4149" s="15"/>
      <c r="BO4149" s="15"/>
      <c r="BP4149" s="15"/>
      <c r="BQ4149" s="15"/>
      <c r="BR4149" s="15"/>
      <c r="BS4149" s="15"/>
      <c r="BT4149" s="15"/>
      <c r="BU4149" s="15"/>
      <c r="BV4149" s="15"/>
      <c r="BW4149" s="15"/>
      <c r="BX4149" s="15"/>
      <c r="BY4149" s="15"/>
      <c r="BZ4149" s="15"/>
      <c r="CA4149" s="15"/>
      <c r="CB4149" s="15"/>
      <c r="CC4149" s="15"/>
      <c r="CD4149" s="15"/>
      <c r="CE4149" s="15"/>
      <c r="CF4149" s="15"/>
      <c r="CG4149" s="15"/>
      <c r="CH4149" s="15"/>
      <c r="CI4149" s="15"/>
      <c r="CJ4149" s="15"/>
      <c r="CK4149" s="15"/>
      <c r="CL4149" s="15"/>
      <c r="CM4149" s="15"/>
      <c r="CN4149" s="15"/>
      <c r="CO4149" s="15"/>
      <c r="CP4149" s="15"/>
      <c r="CQ4149" s="15"/>
      <c r="CR4149" s="15"/>
      <c r="CS4149" s="15"/>
      <c r="CT4149" s="15"/>
      <c r="CU4149" s="15"/>
      <c r="CV4149" s="15"/>
      <c r="CW4149" s="15"/>
      <c r="CX4149" s="15"/>
      <c r="CY4149" s="15"/>
      <c r="CZ4149" s="15"/>
      <c r="DA4149" s="15"/>
      <c r="DB4149" s="15"/>
      <c r="DC4149" s="15"/>
      <c r="DD4149" s="15"/>
      <c r="DE4149" s="15"/>
      <c r="DF4149" s="15"/>
      <c r="DG4149" s="15"/>
      <c r="DH4149" s="15"/>
      <c r="DI4149" s="15"/>
      <c r="DJ4149" s="15"/>
      <c r="DK4149" s="15"/>
      <c r="DL4149" s="15"/>
      <c r="DM4149" s="15"/>
      <c r="DN4149" s="15"/>
      <c r="DO4149" s="15"/>
      <c r="DP4149" s="15"/>
      <c r="DQ4149" s="15"/>
      <c r="DR4149" s="15"/>
      <c r="DS4149" s="15"/>
      <c r="DT4149" s="15"/>
      <c r="DU4149" s="15"/>
      <c r="DV4149" s="15"/>
      <c r="DW4149" s="15"/>
      <c r="DX4149" s="15"/>
      <c r="DY4149" s="15"/>
      <c r="DZ4149" s="15"/>
      <c r="EA4149" s="15"/>
      <c r="EB4149" s="15"/>
      <c r="EC4149" s="15"/>
      <c r="ED4149" s="15"/>
      <c r="EE4149" s="15"/>
      <c r="EF4149" s="15"/>
      <c r="EG4149" s="15"/>
      <c r="EH4149" s="15"/>
      <c r="EI4149" s="15"/>
      <c r="EJ4149" s="15"/>
      <c r="EK4149" s="15"/>
      <c r="EL4149" s="15"/>
      <c r="EM4149" s="15"/>
      <c r="EN4149" s="15"/>
      <c r="EO4149" s="15"/>
      <c r="EP4149" s="15"/>
      <c r="EQ4149" s="15"/>
      <c r="ER4149" s="15"/>
      <c r="ES4149" s="15"/>
      <c r="ET4149" s="15"/>
    </row>
    <row r="4150" spans="2:150" ht="26.25" customHeight="1" x14ac:dyDescent="0.2">
      <c r="B4150" s="15"/>
      <c r="C4150" s="15"/>
      <c r="D4150" s="15"/>
      <c r="E4150" s="15"/>
      <c r="F4150" s="15"/>
      <c r="G4150" s="15"/>
      <c r="H4150" s="15"/>
      <c r="AL4150" s="15"/>
      <c r="AM4150" s="15"/>
      <c r="AN4150" s="15"/>
      <c r="AO4150" s="15"/>
      <c r="AP4150" s="15"/>
      <c r="AQ4150" s="15"/>
      <c r="AR4150" s="15"/>
      <c r="AS4150" s="15"/>
      <c r="AT4150" s="15"/>
      <c r="AU4150" s="15"/>
      <c r="AV4150" s="15"/>
      <c r="AW4150" s="15"/>
      <c r="AX4150" s="15"/>
      <c r="AY4150" s="15"/>
      <c r="AZ4150" s="15"/>
      <c r="BA4150" s="15"/>
      <c r="BB4150" s="15"/>
      <c r="BC4150" s="15"/>
      <c r="BD4150" s="15"/>
      <c r="BE4150" s="15"/>
      <c r="BF4150" s="15"/>
      <c r="BG4150" s="15"/>
      <c r="BH4150" s="15"/>
      <c r="BI4150" s="15"/>
      <c r="BJ4150" s="15"/>
      <c r="BK4150" s="15"/>
      <c r="BL4150" s="15"/>
      <c r="BM4150" s="15"/>
      <c r="BN4150" s="15"/>
      <c r="BO4150" s="15"/>
      <c r="BP4150" s="15"/>
      <c r="BQ4150" s="15"/>
      <c r="BR4150" s="15"/>
      <c r="BS4150" s="15"/>
      <c r="BT4150" s="15"/>
      <c r="BU4150" s="15"/>
      <c r="BV4150" s="15"/>
      <c r="BW4150" s="15"/>
      <c r="BX4150" s="15"/>
      <c r="BY4150" s="15"/>
      <c r="BZ4150" s="15"/>
      <c r="CA4150" s="15"/>
      <c r="CB4150" s="15"/>
      <c r="CC4150" s="15"/>
      <c r="CD4150" s="15"/>
      <c r="CE4150" s="15"/>
      <c r="CF4150" s="15"/>
      <c r="CG4150" s="15"/>
      <c r="CH4150" s="15"/>
      <c r="CI4150" s="15"/>
      <c r="CJ4150" s="15"/>
      <c r="CK4150" s="15"/>
      <c r="CL4150" s="15"/>
      <c r="CM4150" s="15"/>
      <c r="CN4150" s="15"/>
      <c r="CO4150" s="15"/>
      <c r="CP4150" s="15"/>
      <c r="CQ4150" s="15"/>
      <c r="CR4150" s="15"/>
      <c r="CS4150" s="15"/>
      <c r="CT4150" s="15"/>
      <c r="CU4150" s="15"/>
      <c r="CV4150" s="15"/>
      <c r="CW4150" s="15"/>
      <c r="CX4150" s="15"/>
      <c r="CY4150" s="15"/>
      <c r="CZ4150" s="15"/>
      <c r="DA4150" s="15"/>
      <c r="DB4150" s="15"/>
      <c r="DC4150" s="15"/>
      <c r="DD4150" s="15"/>
      <c r="DE4150" s="15"/>
      <c r="DF4150" s="15"/>
      <c r="DG4150" s="15"/>
      <c r="DH4150" s="15"/>
      <c r="DI4150" s="15"/>
      <c r="DJ4150" s="15"/>
      <c r="DK4150" s="15"/>
      <c r="DL4150" s="15"/>
      <c r="DM4150" s="15"/>
      <c r="DN4150" s="15"/>
      <c r="DO4150" s="15"/>
      <c r="DP4150" s="15"/>
      <c r="DQ4150" s="15"/>
      <c r="DR4150" s="15"/>
      <c r="DS4150" s="15"/>
      <c r="DT4150" s="15"/>
      <c r="DU4150" s="15"/>
      <c r="DV4150" s="15"/>
      <c r="DW4150" s="15"/>
      <c r="DX4150" s="15"/>
      <c r="DY4150" s="15"/>
      <c r="DZ4150" s="15"/>
      <c r="EA4150" s="15"/>
      <c r="EB4150" s="15"/>
      <c r="EC4150" s="15"/>
      <c r="ED4150" s="15"/>
      <c r="EE4150" s="15"/>
      <c r="EF4150" s="15"/>
      <c r="EG4150" s="15"/>
      <c r="EH4150" s="15"/>
      <c r="EI4150" s="15"/>
      <c r="EJ4150" s="15"/>
      <c r="EK4150" s="15"/>
      <c r="EL4150" s="15"/>
      <c r="EM4150" s="15"/>
      <c r="EN4150" s="15"/>
      <c r="EO4150" s="15"/>
      <c r="EP4150" s="15"/>
      <c r="EQ4150" s="15"/>
      <c r="ER4150" s="15"/>
      <c r="ES4150" s="15"/>
      <c r="ET4150" s="15"/>
    </row>
    <row r="4151" spans="2:150" ht="26.25" customHeight="1" x14ac:dyDescent="0.2">
      <c r="B4151" s="15"/>
      <c r="C4151" s="15"/>
      <c r="D4151" s="15"/>
      <c r="E4151" s="15"/>
      <c r="F4151" s="15"/>
      <c r="G4151" s="15"/>
      <c r="H4151" s="15"/>
      <c r="AL4151" s="15"/>
      <c r="AM4151" s="15"/>
      <c r="AN4151" s="15"/>
      <c r="AO4151" s="15"/>
      <c r="AP4151" s="15"/>
      <c r="AQ4151" s="15"/>
      <c r="AR4151" s="15"/>
      <c r="AS4151" s="15"/>
      <c r="AT4151" s="15"/>
      <c r="AU4151" s="15"/>
      <c r="AV4151" s="15"/>
      <c r="AW4151" s="15"/>
      <c r="AX4151" s="15"/>
      <c r="AY4151" s="15"/>
      <c r="AZ4151" s="15"/>
      <c r="BA4151" s="15"/>
      <c r="BB4151" s="15"/>
      <c r="BC4151" s="15"/>
      <c r="BD4151" s="15"/>
      <c r="BE4151" s="15"/>
      <c r="BF4151" s="15"/>
      <c r="BG4151" s="15"/>
      <c r="BH4151" s="15"/>
      <c r="BI4151" s="15"/>
      <c r="BJ4151" s="15"/>
      <c r="BK4151" s="15"/>
      <c r="BL4151" s="15"/>
      <c r="BM4151" s="15"/>
      <c r="BN4151" s="15"/>
      <c r="BO4151" s="15"/>
      <c r="BP4151" s="15"/>
      <c r="BQ4151" s="15"/>
      <c r="BR4151" s="15"/>
      <c r="BS4151" s="15"/>
      <c r="BT4151" s="15"/>
      <c r="BU4151" s="15"/>
      <c r="BV4151" s="15"/>
      <c r="BW4151" s="15"/>
      <c r="BX4151" s="15"/>
      <c r="BY4151" s="15"/>
      <c r="BZ4151" s="15"/>
      <c r="CA4151" s="15"/>
      <c r="CB4151" s="15"/>
      <c r="CC4151" s="15"/>
      <c r="CD4151" s="15"/>
      <c r="CE4151" s="15"/>
      <c r="CF4151" s="15"/>
      <c r="CG4151" s="15"/>
      <c r="CH4151" s="15"/>
      <c r="CI4151" s="15"/>
      <c r="CJ4151" s="15"/>
      <c r="CK4151" s="15"/>
      <c r="CL4151" s="15"/>
      <c r="CM4151" s="15"/>
      <c r="CN4151" s="15"/>
      <c r="CO4151" s="15"/>
      <c r="CP4151" s="15"/>
      <c r="CQ4151" s="15"/>
      <c r="CR4151" s="15"/>
      <c r="CS4151" s="15"/>
      <c r="CT4151" s="15"/>
      <c r="CU4151" s="15"/>
      <c r="CV4151" s="15"/>
      <c r="CW4151" s="15"/>
      <c r="CX4151" s="15"/>
      <c r="CY4151" s="15"/>
      <c r="CZ4151" s="15"/>
      <c r="DA4151" s="15"/>
      <c r="DB4151" s="15"/>
      <c r="DC4151" s="15"/>
      <c r="DD4151" s="15"/>
      <c r="DE4151" s="15"/>
      <c r="DF4151" s="15"/>
      <c r="DG4151" s="15"/>
      <c r="DH4151" s="15"/>
      <c r="DI4151" s="15"/>
      <c r="DJ4151" s="15"/>
      <c r="DK4151" s="15"/>
      <c r="DL4151" s="15"/>
      <c r="DM4151" s="15"/>
      <c r="DN4151" s="15"/>
      <c r="DO4151" s="15"/>
      <c r="DP4151" s="15"/>
      <c r="DQ4151" s="15"/>
      <c r="DR4151" s="15"/>
      <c r="DS4151" s="15"/>
      <c r="DT4151" s="15"/>
      <c r="DU4151" s="15"/>
      <c r="DV4151" s="15"/>
      <c r="DW4151" s="15"/>
      <c r="DX4151" s="15"/>
      <c r="DY4151" s="15"/>
      <c r="DZ4151" s="15"/>
      <c r="EA4151" s="15"/>
      <c r="EB4151" s="15"/>
      <c r="EC4151" s="15"/>
      <c r="ED4151" s="15"/>
      <c r="EE4151" s="15"/>
      <c r="EF4151" s="15"/>
      <c r="EG4151" s="15"/>
      <c r="EH4151" s="15"/>
      <c r="EI4151" s="15"/>
      <c r="EJ4151" s="15"/>
      <c r="EK4151" s="15"/>
      <c r="EL4151" s="15"/>
      <c r="EM4151" s="15"/>
      <c r="EN4151" s="15"/>
      <c r="EO4151" s="15"/>
      <c r="EP4151" s="15"/>
      <c r="EQ4151" s="15"/>
      <c r="ER4151" s="15"/>
      <c r="ES4151" s="15"/>
      <c r="ET4151" s="15"/>
    </row>
    <row r="4152" spans="2:150" ht="26.25" customHeight="1" x14ac:dyDescent="0.2">
      <c r="B4152" s="15"/>
      <c r="C4152" s="15"/>
      <c r="D4152" s="15"/>
      <c r="E4152" s="15"/>
      <c r="F4152" s="15"/>
      <c r="G4152" s="15"/>
      <c r="H4152" s="15"/>
      <c r="AL4152" s="15"/>
      <c r="AM4152" s="15"/>
      <c r="AN4152" s="15"/>
      <c r="AO4152" s="15"/>
      <c r="AP4152" s="15"/>
      <c r="AQ4152" s="15"/>
      <c r="AR4152" s="15"/>
      <c r="AS4152" s="15"/>
      <c r="AT4152" s="15"/>
      <c r="AU4152" s="15"/>
      <c r="AV4152" s="15"/>
      <c r="AW4152" s="15"/>
      <c r="AX4152" s="15"/>
      <c r="AY4152" s="15"/>
      <c r="AZ4152" s="15"/>
      <c r="BA4152" s="15"/>
      <c r="BB4152" s="15"/>
      <c r="BC4152" s="15"/>
      <c r="BD4152" s="15"/>
      <c r="BE4152" s="15"/>
      <c r="BF4152" s="15"/>
      <c r="BG4152" s="15"/>
      <c r="BH4152" s="15"/>
      <c r="BI4152" s="15"/>
      <c r="BJ4152" s="15"/>
      <c r="BK4152" s="15"/>
      <c r="BL4152" s="15"/>
      <c r="BM4152" s="15"/>
      <c r="BN4152" s="15"/>
      <c r="BO4152" s="15"/>
      <c r="BP4152" s="15"/>
      <c r="BQ4152" s="15"/>
      <c r="BR4152" s="15"/>
      <c r="BS4152" s="15"/>
      <c r="BT4152" s="15"/>
      <c r="BU4152" s="15"/>
      <c r="BV4152" s="15"/>
      <c r="BW4152" s="15"/>
      <c r="BX4152" s="15"/>
      <c r="BY4152" s="15"/>
      <c r="BZ4152" s="15"/>
      <c r="CA4152" s="15"/>
      <c r="CB4152" s="15"/>
      <c r="CC4152" s="15"/>
      <c r="CD4152" s="15"/>
      <c r="CE4152" s="15"/>
      <c r="CF4152" s="15"/>
      <c r="CG4152" s="15"/>
      <c r="CH4152" s="15"/>
      <c r="CI4152" s="15"/>
      <c r="CJ4152" s="15"/>
      <c r="CK4152" s="15"/>
      <c r="CL4152" s="15"/>
      <c r="CM4152" s="15"/>
      <c r="CN4152" s="15"/>
      <c r="CO4152" s="15"/>
      <c r="CP4152" s="15"/>
      <c r="CQ4152" s="15"/>
      <c r="CR4152" s="15"/>
      <c r="CS4152" s="15"/>
      <c r="CT4152" s="15"/>
      <c r="CU4152" s="15"/>
      <c r="CV4152" s="15"/>
      <c r="CW4152" s="15"/>
      <c r="CX4152" s="15"/>
      <c r="CY4152" s="15"/>
      <c r="CZ4152" s="15"/>
      <c r="DA4152" s="15"/>
      <c r="DB4152" s="15"/>
      <c r="DC4152" s="15"/>
      <c r="DD4152" s="15"/>
      <c r="DE4152" s="15"/>
      <c r="DF4152" s="15"/>
      <c r="DG4152" s="15"/>
      <c r="DH4152" s="15"/>
      <c r="DI4152" s="15"/>
      <c r="DJ4152" s="15"/>
      <c r="DK4152" s="15"/>
      <c r="DL4152" s="15"/>
      <c r="DM4152" s="15"/>
      <c r="DN4152" s="15"/>
      <c r="DO4152" s="15"/>
      <c r="DP4152" s="15"/>
      <c r="DQ4152" s="15"/>
      <c r="DR4152" s="15"/>
      <c r="DS4152" s="15"/>
      <c r="DT4152" s="15"/>
      <c r="DU4152" s="15"/>
      <c r="DV4152" s="15"/>
      <c r="DW4152" s="15"/>
      <c r="DX4152" s="15"/>
      <c r="DY4152" s="15"/>
      <c r="DZ4152" s="15"/>
      <c r="EA4152" s="15"/>
      <c r="EB4152" s="15"/>
      <c r="EC4152" s="15"/>
      <c r="ED4152" s="15"/>
      <c r="EE4152" s="15"/>
      <c r="EF4152" s="15"/>
      <c r="EG4152" s="15"/>
      <c r="EH4152" s="15"/>
      <c r="EI4152" s="15"/>
      <c r="EJ4152" s="15"/>
      <c r="EK4152" s="15"/>
      <c r="EL4152" s="15"/>
      <c r="EM4152" s="15"/>
      <c r="EN4152" s="15"/>
      <c r="EO4152" s="15"/>
      <c r="EP4152" s="15"/>
      <c r="EQ4152" s="15"/>
      <c r="ER4152" s="15"/>
      <c r="ES4152" s="15"/>
      <c r="ET4152" s="15"/>
    </row>
    <row r="4153" spans="2:150" ht="26.25" customHeight="1" x14ac:dyDescent="0.2">
      <c r="B4153" s="15"/>
      <c r="C4153" s="15"/>
      <c r="D4153" s="15"/>
      <c r="E4153" s="15"/>
      <c r="F4153" s="15"/>
      <c r="G4153" s="15"/>
      <c r="H4153" s="15"/>
      <c r="AL4153" s="15"/>
      <c r="AM4153" s="15"/>
      <c r="AN4153" s="15"/>
      <c r="AO4153" s="15"/>
      <c r="AP4153" s="15"/>
      <c r="AQ4153" s="15"/>
      <c r="AR4153" s="15"/>
      <c r="AS4153" s="15"/>
      <c r="AT4153" s="15"/>
      <c r="AU4153" s="15"/>
      <c r="AV4153" s="15"/>
      <c r="AW4153" s="15"/>
      <c r="AX4153" s="15"/>
      <c r="AY4153" s="15"/>
      <c r="AZ4153" s="15"/>
      <c r="BA4153" s="15"/>
      <c r="BB4153" s="15"/>
      <c r="BC4153" s="15"/>
      <c r="BD4153" s="15"/>
      <c r="BE4153" s="15"/>
      <c r="BF4153" s="15"/>
      <c r="BG4153" s="15"/>
      <c r="BH4153" s="15"/>
      <c r="BI4153" s="15"/>
      <c r="BJ4153" s="15"/>
      <c r="BK4153" s="15"/>
      <c r="BL4153" s="15"/>
      <c r="BM4153" s="15"/>
      <c r="BN4153" s="15"/>
      <c r="BO4153" s="15"/>
      <c r="BP4153" s="15"/>
      <c r="BQ4153" s="15"/>
      <c r="BR4153" s="15"/>
      <c r="BS4153" s="15"/>
      <c r="BT4153" s="15"/>
      <c r="BU4153" s="15"/>
      <c r="BV4153" s="15"/>
      <c r="BW4153" s="15"/>
      <c r="BX4153" s="15"/>
      <c r="BY4153" s="15"/>
      <c r="BZ4153" s="15"/>
      <c r="CA4153" s="15"/>
      <c r="CB4153" s="15"/>
      <c r="CC4153" s="15"/>
      <c r="CD4153" s="15"/>
      <c r="CE4153" s="15"/>
      <c r="CF4153" s="15"/>
      <c r="CG4153" s="15"/>
      <c r="CH4153" s="15"/>
      <c r="CI4153" s="15"/>
      <c r="CJ4153" s="15"/>
      <c r="CK4153" s="15"/>
      <c r="CL4153" s="15"/>
      <c r="CM4153" s="15"/>
      <c r="CN4153" s="15"/>
      <c r="CO4153" s="15"/>
      <c r="CP4153" s="15"/>
      <c r="CQ4153" s="15"/>
      <c r="CR4153" s="15"/>
      <c r="CS4153" s="15"/>
      <c r="CT4153" s="15"/>
      <c r="CU4153" s="15"/>
      <c r="CV4153" s="15"/>
      <c r="CW4153" s="15"/>
      <c r="CX4153" s="15"/>
      <c r="CY4153" s="15"/>
      <c r="CZ4153" s="15"/>
      <c r="DA4153" s="15"/>
      <c r="DB4153" s="15"/>
      <c r="DC4153" s="15"/>
      <c r="DD4153" s="15"/>
      <c r="DE4153" s="15"/>
      <c r="DF4153" s="15"/>
      <c r="DG4153" s="15"/>
      <c r="DH4153" s="15"/>
      <c r="DI4153" s="15"/>
      <c r="DJ4153" s="15"/>
      <c r="DK4153" s="15"/>
      <c r="DL4153" s="15"/>
      <c r="DM4153" s="15"/>
      <c r="DN4153" s="15"/>
      <c r="DO4153" s="15"/>
      <c r="DP4153" s="15"/>
      <c r="DQ4153" s="15"/>
      <c r="DR4153" s="15"/>
      <c r="DS4153" s="15"/>
      <c r="DT4153" s="15"/>
      <c r="DU4153" s="15"/>
      <c r="DV4153" s="15"/>
      <c r="DW4153" s="15"/>
      <c r="DX4153" s="15"/>
      <c r="DY4153" s="15"/>
      <c r="DZ4153" s="15"/>
      <c r="EA4153" s="15"/>
      <c r="EB4153" s="15"/>
      <c r="EC4153" s="15"/>
      <c r="ED4153" s="15"/>
      <c r="EE4153" s="15"/>
      <c r="EF4153" s="15"/>
      <c r="EG4153" s="15"/>
      <c r="EH4153" s="15"/>
      <c r="EI4153" s="15"/>
      <c r="EJ4153" s="15"/>
      <c r="EK4153" s="15"/>
      <c r="EL4153" s="15"/>
      <c r="EM4153" s="15"/>
      <c r="EN4153" s="15"/>
      <c r="EO4153" s="15"/>
      <c r="EP4153" s="15"/>
      <c r="EQ4153" s="15"/>
      <c r="ER4153" s="15"/>
      <c r="ES4153" s="15"/>
      <c r="ET4153" s="15"/>
    </row>
    <row r="4154" spans="2:150" ht="26.25" customHeight="1" x14ac:dyDescent="0.2">
      <c r="B4154" s="15"/>
      <c r="C4154" s="15"/>
      <c r="D4154" s="15"/>
      <c r="E4154" s="15"/>
      <c r="F4154" s="15"/>
      <c r="G4154" s="15"/>
      <c r="H4154" s="15"/>
      <c r="AL4154" s="15"/>
      <c r="AM4154" s="15"/>
      <c r="AN4154" s="15"/>
      <c r="AO4154" s="15"/>
      <c r="AP4154" s="15"/>
      <c r="AQ4154" s="15"/>
      <c r="AR4154" s="15"/>
      <c r="AS4154" s="15"/>
      <c r="AT4154" s="15"/>
      <c r="AU4154" s="15"/>
      <c r="AV4154" s="15"/>
      <c r="AW4154" s="15"/>
      <c r="AX4154" s="15"/>
      <c r="AY4154" s="15"/>
      <c r="AZ4154" s="15"/>
      <c r="BA4154" s="15"/>
      <c r="BB4154" s="15"/>
      <c r="BC4154" s="15"/>
      <c r="BD4154" s="15"/>
      <c r="BE4154" s="15"/>
      <c r="BF4154" s="15"/>
      <c r="BG4154" s="15"/>
      <c r="BH4154" s="15"/>
      <c r="BI4154" s="15"/>
      <c r="BJ4154" s="15"/>
      <c r="BK4154" s="15"/>
      <c r="BL4154" s="15"/>
      <c r="BM4154" s="15"/>
      <c r="BN4154" s="15"/>
      <c r="BO4154" s="15"/>
      <c r="BP4154" s="15"/>
      <c r="BQ4154" s="15"/>
      <c r="BR4154" s="15"/>
      <c r="BS4154" s="15"/>
      <c r="BT4154" s="15"/>
      <c r="BU4154" s="15"/>
      <c r="BV4154" s="15"/>
      <c r="BW4154" s="15"/>
      <c r="BX4154" s="15"/>
      <c r="BY4154" s="15"/>
      <c r="BZ4154" s="15"/>
      <c r="CA4154" s="15"/>
      <c r="CB4154" s="15"/>
      <c r="CC4154" s="15"/>
      <c r="CD4154" s="15"/>
      <c r="CE4154" s="15"/>
      <c r="CF4154" s="15"/>
      <c r="CG4154" s="15"/>
      <c r="CH4154" s="15"/>
      <c r="CI4154" s="15"/>
      <c r="CJ4154" s="15"/>
      <c r="CK4154" s="15"/>
      <c r="CL4154" s="15"/>
      <c r="CM4154" s="15"/>
      <c r="CN4154" s="15"/>
      <c r="CO4154" s="15"/>
      <c r="CP4154" s="15"/>
      <c r="CQ4154" s="15"/>
      <c r="CR4154" s="15"/>
      <c r="CS4154" s="15"/>
      <c r="CT4154" s="15"/>
      <c r="CU4154" s="15"/>
      <c r="CV4154" s="15"/>
      <c r="CW4154" s="15"/>
      <c r="CX4154" s="15"/>
      <c r="CY4154" s="15"/>
      <c r="CZ4154" s="15"/>
      <c r="DA4154" s="15"/>
      <c r="DB4154" s="15"/>
      <c r="DC4154" s="15"/>
      <c r="DD4154" s="15"/>
      <c r="DE4154" s="15"/>
      <c r="DF4154" s="15"/>
      <c r="DG4154" s="15"/>
      <c r="DH4154" s="15"/>
      <c r="DI4154" s="15"/>
      <c r="DJ4154" s="15"/>
      <c r="DK4154" s="15"/>
      <c r="DL4154" s="15"/>
      <c r="DM4154" s="15"/>
      <c r="DN4154" s="15"/>
      <c r="DO4154" s="15"/>
      <c r="DP4154" s="15"/>
      <c r="DQ4154" s="15"/>
      <c r="DR4154" s="15"/>
      <c r="DS4154" s="15"/>
      <c r="DT4154" s="15"/>
      <c r="DU4154" s="15"/>
      <c r="DV4154" s="15"/>
      <c r="DW4154" s="15"/>
      <c r="DX4154" s="15"/>
      <c r="DY4154" s="15"/>
      <c r="DZ4154" s="15"/>
      <c r="EA4154" s="15"/>
      <c r="EB4154" s="15"/>
      <c r="EC4154" s="15"/>
      <c r="ED4154" s="15"/>
      <c r="EE4154" s="15"/>
      <c r="EF4154" s="15"/>
      <c r="EG4154" s="15"/>
      <c r="EH4154" s="15"/>
      <c r="EI4154" s="15"/>
      <c r="EJ4154" s="15"/>
      <c r="EK4154" s="15"/>
      <c r="EL4154" s="15"/>
      <c r="EM4154" s="15"/>
      <c r="EN4154" s="15"/>
      <c r="EO4154" s="15"/>
      <c r="EP4154" s="15"/>
      <c r="EQ4154" s="15"/>
      <c r="ER4154" s="15"/>
      <c r="ES4154" s="15"/>
      <c r="ET4154" s="15"/>
    </row>
    <row r="4155" spans="2:150" ht="26.25" customHeight="1" x14ac:dyDescent="0.2">
      <c r="B4155" s="15"/>
      <c r="C4155" s="15"/>
      <c r="D4155" s="15"/>
      <c r="E4155" s="15"/>
      <c r="F4155" s="15"/>
      <c r="G4155" s="15"/>
      <c r="H4155" s="15"/>
      <c r="AL4155" s="15"/>
      <c r="AM4155" s="15"/>
      <c r="AN4155" s="15"/>
      <c r="AO4155" s="15"/>
      <c r="AP4155" s="15"/>
      <c r="AQ4155" s="15"/>
      <c r="AR4155" s="15"/>
      <c r="AS4155" s="15"/>
      <c r="AT4155" s="15"/>
      <c r="AU4155" s="15"/>
      <c r="AV4155" s="15"/>
      <c r="AW4155" s="15"/>
      <c r="AX4155" s="15"/>
      <c r="AY4155" s="15"/>
      <c r="AZ4155" s="15"/>
      <c r="BA4155" s="15"/>
      <c r="BB4155" s="15"/>
      <c r="BC4155" s="15"/>
      <c r="BD4155" s="15"/>
      <c r="BE4155" s="15"/>
      <c r="BF4155" s="15"/>
      <c r="BG4155" s="15"/>
      <c r="BH4155" s="15"/>
      <c r="BI4155" s="15"/>
      <c r="BJ4155" s="15"/>
      <c r="BK4155" s="15"/>
      <c r="BL4155" s="15"/>
      <c r="BM4155" s="15"/>
      <c r="BN4155" s="15"/>
      <c r="BO4155" s="15"/>
      <c r="BP4155" s="15"/>
      <c r="BQ4155" s="15"/>
      <c r="BR4155" s="15"/>
      <c r="BS4155" s="15"/>
      <c r="BT4155" s="15"/>
      <c r="BU4155" s="15"/>
      <c r="BV4155" s="15"/>
      <c r="BW4155" s="15"/>
      <c r="BX4155" s="15"/>
      <c r="BY4155" s="15"/>
      <c r="BZ4155" s="15"/>
      <c r="CA4155" s="15"/>
      <c r="CB4155" s="15"/>
      <c r="CC4155" s="15"/>
      <c r="CD4155" s="15"/>
      <c r="CE4155" s="15"/>
      <c r="CF4155" s="15"/>
      <c r="CG4155" s="15"/>
      <c r="CH4155" s="15"/>
      <c r="CI4155" s="15"/>
      <c r="CJ4155" s="15"/>
      <c r="CK4155" s="15"/>
      <c r="CL4155" s="15"/>
      <c r="CM4155" s="15"/>
      <c r="CN4155" s="15"/>
      <c r="CO4155" s="15"/>
      <c r="CP4155" s="15"/>
      <c r="CQ4155" s="15"/>
      <c r="CR4155" s="15"/>
      <c r="CS4155" s="15"/>
      <c r="CT4155" s="15"/>
      <c r="CU4155" s="15"/>
      <c r="CV4155" s="15"/>
      <c r="CW4155" s="15"/>
      <c r="CX4155" s="15"/>
      <c r="CY4155" s="15"/>
      <c r="CZ4155" s="15"/>
      <c r="DA4155" s="15"/>
      <c r="DB4155" s="15"/>
      <c r="DC4155" s="15"/>
      <c r="DD4155" s="15"/>
      <c r="DE4155" s="15"/>
      <c r="DF4155" s="15"/>
      <c r="DG4155" s="15"/>
      <c r="DH4155" s="15"/>
      <c r="DI4155" s="15"/>
      <c r="DJ4155" s="15"/>
      <c r="DK4155" s="15"/>
      <c r="DL4155" s="15"/>
      <c r="DM4155" s="15"/>
      <c r="DN4155" s="15"/>
      <c r="DO4155" s="15"/>
      <c r="DP4155" s="15"/>
      <c r="DQ4155" s="15"/>
      <c r="DR4155" s="15"/>
      <c r="DS4155" s="15"/>
      <c r="DT4155" s="15"/>
      <c r="DU4155" s="15"/>
      <c r="DV4155" s="15"/>
      <c r="DW4155" s="15"/>
      <c r="DX4155" s="15"/>
      <c r="DY4155" s="15"/>
      <c r="DZ4155" s="15"/>
      <c r="EA4155" s="15"/>
      <c r="EB4155" s="15"/>
      <c r="EC4155" s="15"/>
      <c r="ED4155" s="15"/>
      <c r="EE4155" s="15"/>
      <c r="EF4155" s="15"/>
      <c r="EG4155" s="15"/>
      <c r="EH4155" s="15"/>
      <c r="EI4155" s="15"/>
      <c r="EJ4155" s="15"/>
      <c r="EK4155" s="15"/>
      <c r="EL4155" s="15"/>
      <c r="EM4155" s="15"/>
      <c r="EN4155" s="15"/>
      <c r="EO4155" s="15"/>
      <c r="EP4155" s="15"/>
      <c r="EQ4155" s="15"/>
      <c r="ER4155" s="15"/>
      <c r="ES4155" s="15"/>
      <c r="ET4155" s="15"/>
    </row>
    <row r="4156" spans="2:150" ht="26.25" customHeight="1" x14ac:dyDescent="0.2">
      <c r="B4156" s="15"/>
      <c r="C4156" s="15"/>
      <c r="D4156" s="15"/>
      <c r="E4156" s="15"/>
      <c r="F4156" s="15"/>
      <c r="G4156" s="15"/>
      <c r="H4156" s="15"/>
      <c r="AL4156" s="15"/>
      <c r="AM4156" s="15"/>
      <c r="AN4156" s="15"/>
      <c r="AO4156" s="15"/>
      <c r="AP4156" s="15"/>
      <c r="AQ4156" s="15"/>
      <c r="AR4156" s="15"/>
      <c r="AS4156" s="15"/>
      <c r="AT4156" s="15"/>
      <c r="AU4156" s="15"/>
      <c r="AV4156" s="15"/>
      <c r="AW4156" s="15"/>
      <c r="AX4156" s="15"/>
      <c r="AY4156" s="15"/>
      <c r="AZ4156" s="15"/>
      <c r="BA4156" s="15"/>
      <c r="BB4156" s="15"/>
      <c r="BC4156" s="15"/>
      <c r="BD4156" s="15"/>
      <c r="BE4156" s="15"/>
      <c r="BF4156" s="15"/>
      <c r="BG4156" s="15"/>
      <c r="BH4156" s="15"/>
      <c r="BI4156" s="15"/>
      <c r="BJ4156" s="15"/>
      <c r="BK4156" s="15"/>
      <c r="BL4156" s="15"/>
      <c r="BM4156" s="15"/>
      <c r="BN4156" s="15"/>
      <c r="BO4156" s="15"/>
      <c r="BP4156" s="15"/>
      <c r="BQ4156" s="15"/>
      <c r="BR4156" s="15"/>
      <c r="BS4156" s="15"/>
      <c r="BT4156" s="15"/>
      <c r="BU4156" s="15"/>
      <c r="BV4156" s="15"/>
      <c r="BW4156" s="15"/>
      <c r="BX4156" s="15"/>
      <c r="BY4156" s="15"/>
      <c r="BZ4156" s="15"/>
      <c r="CA4156" s="15"/>
      <c r="CB4156" s="15"/>
      <c r="CC4156" s="15"/>
      <c r="CD4156" s="15"/>
      <c r="CE4156" s="15"/>
      <c r="CF4156" s="15"/>
      <c r="CG4156" s="15"/>
      <c r="CH4156" s="15"/>
      <c r="CI4156" s="15"/>
      <c r="CJ4156" s="15"/>
      <c r="CK4156" s="15"/>
      <c r="CL4156" s="15"/>
      <c r="CM4156" s="15"/>
      <c r="CN4156" s="15"/>
      <c r="CO4156" s="15"/>
      <c r="CP4156" s="15"/>
      <c r="CQ4156" s="15"/>
      <c r="CR4156" s="15"/>
      <c r="CS4156" s="15"/>
      <c r="CT4156" s="15"/>
      <c r="CU4156" s="15"/>
      <c r="CV4156" s="15"/>
      <c r="CW4156" s="15"/>
      <c r="CX4156" s="15"/>
      <c r="CY4156" s="15"/>
      <c r="CZ4156" s="15"/>
      <c r="DA4156" s="15"/>
      <c r="DB4156" s="15"/>
      <c r="DC4156" s="15"/>
      <c r="DD4156" s="15"/>
      <c r="DE4156" s="15"/>
      <c r="DF4156" s="15"/>
      <c r="DG4156" s="15"/>
      <c r="DH4156" s="15"/>
      <c r="DI4156" s="15"/>
      <c r="DJ4156" s="15"/>
      <c r="DK4156" s="15"/>
      <c r="DL4156" s="15"/>
      <c r="DM4156" s="15"/>
      <c r="DN4156" s="15"/>
      <c r="DO4156" s="15"/>
      <c r="DP4156" s="15"/>
      <c r="DQ4156" s="15"/>
      <c r="DR4156" s="15"/>
      <c r="DS4156" s="15"/>
      <c r="DT4156" s="15"/>
      <c r="DU4156" s="15"/>
      <c r="DV4156" s="15"/>
      <c r="DW4156" s="15"/>
      <c r="DX4156" s="15"/>
      <c r="DY4156" s="15"/>
      <c r="DZ4156" s="15"/>
      <c r="EA4156" s="15"/>
      <c r="EB4156" s="15"/>
      <c r="EC4156" s="15"/>
      <c r="ED4156" s="15"/>
      <c r="EE4156" s="15"/>
      <c r="EF4156" s="15"/>
      <c r="EG4156" s="15"/>
      <c r="EH4156" s="15"/>
      <c r="EI4156" s="15"/>
      <c r="EJ4156" s="15"/>
      <c r="EK4156" s="15"/>
      <c r="EL4156" s="15"/>
      <c r="EM4156" s="15"/>
      <c r="EN4156" s="15"/>
      <c r="EO4156" s="15"/>
      <c r="EP4156" s="15"/>
      <c r="EQ4156" s="15"/>
      <c r="ER4156" s="15"/>
      <c r="ES4156" s="15"/>
      <c r="ET4156" s="15"/>
    </row>
    <row r="4157" spans="2:150" ht="26.25" customHeight="1" x14ac:dyDescent="0.2">
      <c r="B4157" s="15"/>
      <c r="C4157" s="15"/>
      <c r="D4157" s="15"/>
      <c r="E4157" s="15"/>
      <c r="F4157" s="15"/>
      <c r="G4157" s="15"/>
      <c r="H4157" s="15"/>
      <c r="AL4157" s="15"/>
      <c r="AM4157" s="15"/>
      <c r="AN4157" s="15"/>
      <c r="AO4157" s="15"/>
      <c r="AP4157" s="15"/>
      <c r="AQ4157" s="15"/>
      <c r="AR4157" s="15"/>
      <c r="AS4157" s="15"/>
      <c r="AT4157" s="15"/>
      <c r="AU4157" s="15"/>
      <c r="AV4157" s="15"/>
      <c r="AW4157" s="15"/>
      <c r="AX4157" s="15"/>
      <c r="AY4157" s="15"/>
      <c r="AZ4157" s="15"/>
      <c r="BA4157" s="15"/>
      <c r="BB4157" s="15"/>
      <c r="BC4157" s="15"/>
      <c r="BD4157" s="15"/>
      <c r="BE4157" s="15"/>
      <c r="BF4157" s="15"/>
      <c r="BG4157" s="15"/>
      <c r="BH4157" s="15"/>
      <c r="BI4157" s="15"/>
      <c r="BJ4157" s="15"/>
      <c r="BK4157" s="15"/>
      <c r="BL4157" s="15"/>
      <c r="BM4157" s="15"/>
      <c r="BN4157" s="15"/>
      <c r="BO4157" s="15"/>
      <c r="BP4157" s="15"/>
      <c r="BQ4157" s="15"/>
      <c r="BR4157" s="15"/>
      <c r="BS4157" s="15"/>
      <c r="BT4157" s="15"/>
      <c r="BU4157" s="15"/>
      <c r="BV4157" s="15"/>
      <c r="BW4157" s="15"/>
      <c r="BX4157" s="15"/>
      <c r="BY4157" s="15"/>
      <c r="BZ4157" s="15"/>
      <c r="CA4157" s="15"/>
      <c r="CB4157" s="15"/>
      <c r="CC4157" s="15"/>
      <c r="CD4157" s="15"/>
      <c r="CE4157" s="15"/>
      <c r="CF4157" s="15"/>
      <c r="CG4157" s="15"/>
      <c r="CH4157" s="15"/>
      <c r="CI4157" s="15"/>
      <c r="CJ4157" s="15"/>
      <c r="CK4157" s="15"/>
      <c r="CL4157" s="15"/>
      <c r="CM4157" s="15"/>
      <c r="CN4157" s="15"/>
      <c r="CO4157" s="15"/>
      <c r="CP4157" s="15"/>
      <c r="CQ4157" s="15"/>
      <c r="CR4157" s="15"/>
      <c r="CS4157" s="15"/>
      <c r="CT4157" s="15"/>
      <c r="CU4157" s="15"/>
      <c r="CV4157" s="15"/>
      <c r="CW4157" s="15"/>
      <c r="CX4157" s="15"/>
      <c r="CY4157" s="15"/>
      <c r="CZ4157" s="15"/>
      <c r="DA4157" s="15"/>
      <c r="DB4157" s="15"/>
      <c r="DC4157" s="15"/>
      <c r="DD4157" s="15"/>
      <c r="DE4157" s="15"/>
      <c r="DF4157" s="15"/>
      <c r="DG4157" s="15"/>
      <c r="DH4157" s="15"/>
      <c r="DI4157" s="15"/>
      <c r="DJ4157" s="15"/>
      <c r="DK4157" s="15"/>
      <c r="DL4157" s="15"/>
      <c r="DM4157" s="15"/>
      <c r="DN4157" s="15"/>
      <c r="DO4157" s="15"/>
      <c r="DP4157" s="15"/>
      <c r="DQ4157" s="15"/>
      <c r="DR4157" s="15"/>
      <c r="DS4157" s="15"/>
      <c r="DT4157" s="15"/>
      <c r="DU4157" s="15"/>
      <c r="DV4157" s="15"/>
      <c r="DW4157" s="15"/>
      <c r="DX4157" s="15"/>
      <c r="DY4157" s="15"/>
      <c r="DZ4157" s="15"/>
      <c r="EA4157" s="15"/>
      <c r="EB4157" s="15"/>
      <c r="EC4157" s="15"/>
      <c r="ED4157" s="15"/>
      <c r="EE4157" s="15"/>
      <c r="EF4157" s="15"/>
      <c r="EG4157" s="15"/>
      <c r="EH4157" s="15"/>
      <c r="EI4157" s="15"/>
      <c r="EJ4157" s="15"/>
      <c r="EK4157" s="15"/>
      <c r="EL4157" s="15"/>
      <c r="EM4157" s="15"/>
      <c r="EN4157" s="15"/>
      <c r="EO4157" s="15"/>
      <c r="EP4157" s="15"/>
      <c r="EQ4157" s="15"/>
      <c r="ER4157" s="15"/>
      <c r="ES4157" s="15"/>
      <c r="ET4157" s="15"/>
    </row>
    <row r="4158" spans="2:150" ht="26.25" customHeight="1" x14ac:dyDescent="0.2">
      <c r="B4158" s="15"/>
      <c r="C4158" s="15"/>
      <c r="D4158" s="15"/>
      <c r="E4158" s="15"/>
      <c r="F4158" s="15"/>
      <c r="G4158" s="15"/>
      <c r="H4158" s="15"/>
      <c r="AL4158" s="15"/>
      <c r="AM4158" s="15"/>
      <c r="AN4158" s="15"/>
      <c r="AO4158" s="15"/>
      <c r="AP4158" s="15"/>
      <c r="AQ4158" s="15"/>
      <c r="AR4158" s="15"/>
      <c r="AS4158" s="15"/>
      <c r="AT4158" s="15"/>
      <c r="AU4158" s="15"/>
      <c r="AV4158" s="15"/>
      <c r="AW4158" s="15"/>
      <c r="AX4158" s="15"/>
      <c r="AY4158" s="15"/>
      <c r="AZ4158" s="15"/>
      <c r="BA4158" s="15"/>
      <c r="BB4158" s="15"/>
      <c r="BC4158" s="15"/>
      <c r="BD4158" s="15"/>
      <c r="BE4158" s="15"/>
      <c r="BF4158" s="15"/>
      <c r="BG4158" s="15"/>
      <c r="BH4158" s="15"/>
      <c r="BI4158" s="15"/>
      <c r="BJ4158" s="15"/>
      <c r="BK4158" s="15"/>
      <c r="BL4158" s="15"/>
      <c r="BM4158" s="15"/>
      <c r="BN4158" s="15"/>
      <c r="BO4158" s="15"/>
      <c r="BP4158" s="15"/>
      <c r="BQ4158" s="15"/>
      <c r="BR4158" s="15"/>
      <c r="BS4158" s="15"/>
      <c r="BT4158" s="15"/>
      <c r="BU4158" s="15"/>
      <c r="BV4158" s="15"/>
      <c r="BW4158" s="15"/>
      <c r="BX4158" s="15"/>
      <c r="BY4158" s="15"/>
      <c r="BZ4158" s="15"/>
      <c r="CA4158" s="15"/>
      <c r="CB4158" s="15"/>
      <c r="CC4158" s="15"/>
      <c r="CD4158" s="15"/>
      <c r="CE4158" s="15"/>
      <c r="CF4158" s="15"/>
      <c r="CG4158" s="15"/>
      <c r="CH4158" s="15"/>
      <c r="CI4158" s="15"/>
      <c r="CJ4158" s="15"/>
      <c r="CK4158" s="15"/>
      <c r="CL4158" s="15"/>
      <c r="CM4158" s="15"/>
      <c r="CN4158" s="15"/>
      <c r="CO4158" s="15"/>
      <c r="CP4158" s="15"/>
      <c r="CQ4158" s="15"/>
      <c r="CR4158" s="15"/>
      <c r="CS4158" s="15"/>
      <c r="CT4158" s="15"/>
      <c r="CU4158" s="15"/>
      <c r="CV4158" s="15"/>
      <c r="CW4158" s="15"/>
      <c r="CX4158" s="15"/>
      <c r="CY4158" s="15"/>
      <c r="CZ4158" s="15"/>
      <c r="DA4158" s="15"/>
      <c r="DB4158" s="15"/>
      <c r="DC4158" s="15"/>
      <c r="DD4158" s="15"/>
      <c r="DE4158" s="15"/>
      <c r="DF4158" s="15"/>
      <c r="DG4158" s="15"/>
      <c r="DH4158" s="15"/>
      <c r="DI4158" s="15"/>
      <c r="DJ4158" s="15"/>
      <c r="DK4158" s="15"/>
      <c r="DL4158" s="15"/>
      <c r="DM4158" s="15"/>
      <c r="DN4158" s="15"/>
      <c r="DO4158" s="15"/>
      <c r="DP4158" s="15"/>
      <c r="DQ4158" s="15"/>
      <c r="DR4158" s="15"/>
      <c r="DS4158" s="15"/>
      <c r="DT4158" s="15"/>
      <c r="DU4158" s="15"/>
      <c r="DV4158" s="15"/>
      <c r="DW4158" s="15"/>
      <c r="DX4158" s="15"/>
      <c r="DY4158" s="15"/>
      <c r="DZ4158" s="15"/>
      <c r="EA4158" s="15"/>
      <c r="EB4158" s="15"/>
      <c r="EC4158" s="15"/>
      <c r="ED4158" s="15"/>
      <c r="EE4158" s="15"/>
      <c r="EF4158" s="15"/>
      <c r="EG4158" s="15"/>
      <c r="EH4158" s="15"/>
      <c r="EI4158" s="15"/>
      <c r="EJ4158" s="15"/>
      <c r="EK4158" s="15"/>
      <c r="EL4158" s="15"/>
      <c r="EM4158" s="15"/>
      <c r="EN4158" s="15"/>
      <c r="EO4158" s="15"/>
      <c r="EP4158" s="15"/>
      <c r="EQ4158" s="15"/>
      <c r="ER4158" s="15"/>
      <c r="ES4158" s="15"/>
      <c r="ET4158" s="15"/>
    </row>
    <row r="4159" spans="2:150" ht="26.25" customHeight="1" x14ac:dyDescent="0.2">
      <c r="B4159" s="15"/>
      <c r="C4159" s="15"/>
      <c r="D4159" s="15"/>
      <c r="E4159" s="15"/>
      <c r="F4159" s="15"/>
      <c r="G4159" s="15"/>
      <c r="H4159" s="15"/>
      <c r="AL4159" s="15"/>
      <c r="AM4159" s="15"/>
      <c r="AN4159" s="15"/>
      <c r="AO4159" s="15"/>
      <c r="AP4159" s="15"/>
      <c r="AQ4159" s="15"/>
      <c r="AR4159" s="15"/>
      <c r="AS4159" s="15"/>
      <c r="AT4159" s="15"/>
      <c r="AU4159" s="15"/>
      <c r="AV4159" s="15"/>
      <c r="AW4159" s="15"/>
      <c r="AX4159" s="15"/>
      <c r="AY4159" s="15"/>
      <c r="AZ4159" s="15"/>
      <c r="BA4159" s="15"/>
      <c r="BB4159" s="15"/>
      <c r="BC4159" s="15"/>
      <c r="BD4159" s="15"/>
      <c r="BE4159" s="15"/>
      <c r="BF4159" s="15"/>
      <c r="BG4159" s="15"/>
      <c r="BH4159" s="15"/>
      <c r="BI4159" s="15"/>
      <c r="BJ4159" s="15"/>
      <c r="BK4159" s="15"/>
      <c r="BL4159" s="15"/>
      <c r="BM4159" s="15"/>
      <c r="BN4159" s="15"/>
      <c r="BO4159" s="15"/>
      <c r="BP4159" s="15"/>
      <c r="BQ4159" s="15"/>
      <c r="BR4159" s="15"/>
      <c r="BS4159" s="15"/>
      <c r="BT4159" s="15"/>
      <c r="BU4159" s="15"/>
      <c r="BV4159" s="15"/>
      <c r="BW4159" s="15"/>
      <c r="BX4159" s="15"/>
      <c r="BY4159" s="15"/>
      <c r="BZ4159" s="15"/>
      <c r="CA4159" s="15"/>
      <c r="CB4159" s="15"/>
      <c r="CC4159" s="15"/>
      <c r="CD4159" s="15"/>
      <c r="CE4159" s="15"/>
      <c r="CF4159" s="15"/>
      <c r="CG4159" s="15"/>
      <c r="CH4159" s="15"/>
      <c r="CI4159" s="15"/>
      <c r="CJ4159" s="15"/>
      <c r="CK4159" s="15"/>
      <c r="CL4159" s="15"/>
      <c r="CM4159" s="15"/>
      <c r="CN4159" s="15"/>
      <c r="CO4159" s="15"/>
      <c r="CP4159" s="15"/>
      <c r="CQ4159" s="15"/>
      <c r="CR4159" s="15"/>
      <c r="CS4159" s="15"/>
      <c r="CT4159" s="15"/>
      <c r="CU4159" s="15"/>
      <c r="CV4159" s="15"/>
      <c r="CW4159" s="15"/>
      <c r="CX4159" s="15"/>
      <c r="CY4159" s="15"/>
      <c r="CZ4159" s="15"/>
      <c r="DA4159" s="15"/>
      <c r="DB4159" s="15"/>
      <c r="DC4159" s="15"/>
      <c r="DD4159" s="15"/>
      <c r="DE4159" s="15"/>
      <c r="DF4159" s="15"/>
      <c r="DG4159" s="15"/>
      <c r="DH4159" s="15"/>
      <c r="DI4159" s="15"/>
      <c r="DJ4159" s="15"/>
      <c r="DK4159" s="15"/>
      <c r="DL4159" s="15"/>
      <c r="DM4159" s="15"/>
      <c r="DN4159" s="15"/>
      <c r="DO4159" s="15"/>
      <c r="DP4159" s="15"/>
      <c r="DQ4159" s="15"/>
      <c r="DR4159" s="15"/>
      <c r="DS4159" s="15"/>
      <c r="DT4159" s="15"/>
      <c r="DU4159" s="15"/>
      <c r="DV4159" s="15"/>
      <c r="DW4159" s="15"/>
      <c r="DX4159" s="15"/>
      <c r="DY4159" s="15"/>
      <c r="DZ4159" s="15"/>
      <c r="EA4159" s="15"/>
      <c r="EB4159" s="15"/>
      <c r="EC4159" s="15"/>
      <c r="ED4159" s="15"/>
      <c r="EE4159" s="15"/>
      <c r="EF4159" s="15"/>
      <c r="EG4159" s="15"/>
      <c r="EH4159" s="15"/>
      <c r="EI4159" s="15"/>
      <c r="EJ4159" s="15"/>
      <c r="EK4159" s="15"/>
      <c r="EL4159" s="15"/>
      <c r="EM4159" s="15"/>
      <c r="EN4159" s="15"/>
      <c r="EO4159" s="15"/>
      <c r="EP4159" s="15"/>
      <c r="EQ4159" s="15"/>
      <c r="ER4159" s="15"/>
      <c r="ES4159" s="15"/>
      <c r="ET4159" s="15"/>
    </row>
    <row r="4160" spans="2:150" ht="26.25" customHeight="1" x14ac:dyDescent="0.2">
      <c r="B4160" s="15"/>
      <c r="C4160" s="15"/>
      <c r="D4160" s="15"/>
      <c r="E4160" s="15"/>
      <c r="F4160" s="15"/>
      <c r="G4160" s="15"/>
      <c r="H4160" s="15"/>
      <c r="AL4160" s="15"/>
      <c r="AM4160" s="15"/>
      <c r="AN4160" s="15"/>
      <c r="AO4160" s="15"/>
      <c r="AP4160" s="15"/>
      <c r="AQ4160" s="15"/>
      <c r="AR4160" s="15"/>
      <c r="AS4160" s="15"/>
      <c r="AT4160" s="15"/>
      <c r="AU4160" s="15"/>
      <c r="AV4160" s="15"/>
      <c r="AW4160" s="15"/>
      <c r="AX4160" s="15"/>
      <c r="AY4160" s="15"/>
      <c r="AZ4160" s="15"/>
      <c r="BA4160" s="15"/>
      <c r="BB4160" s="15"/>
      <c r="BC4160" s="15"/>
      <c r="BD4160" s="15"/>
      <c r="BE4160" s="15"/>
      <c r="BF4160" s="15"/>
      <c r="BG4160" s="15"/>
      <c r="BH4160" s="15"/>
      <c r="BI4160" s="15"/>
      <c r="BJ4160" s="15"/>
      <c r="BK4160" s="15"/>
      <c r="BL4160" s="15"/>
      <c r="BM4160" s="15"/>
      <c r="BN4160" s="15"/>
      <c r="BO4160" s="15"/>
      <c r="BP4160" s="15"/>
      <c r="BQ4160" s="15"/>
      <c r="BR4160" s="15"/>
      <c r="BS4160" s="15"/>
      <c r="BT4160" s="15"/>
      <c r="BU4160" s="15"/>
      <c r="BV4160" s="15"/>
      <c r="BW4160" s="15"/>
      <c r="BX4160" s="15"/>
      <c r="BY4160" s="15"/>
      <c r="BZ4160" s="15"/>
      <c r="CA4160" s="15"/>
      <c r="CB4160" s="15"/>
      <c r="CC4160" s="15"/>
      <c r="CD4160" s="15"/>
      <c r="CE4160" s="15"/>
      <c r="CF4160" s="15"/>
      <c r="CG4160" s="15"/>
      <c r="CH4160" s="15"/>
      <c r="CI4160" s="15"/>
      <c r="CJ4160" s="15"/>
      <c r="CK4160" s="15"/>
      <c r="CL4160" s="15"/>
      <c r="CM4160" s="15"/>
      <c r="CN4160" s="15"/>
      <c r="CO4160" s="15"/>
      <c r="CP4160" s="15"/>
      <c r="CQ4160" s="15"/>
      <c r="CR4160" s="15"/>
      <c r="CS4160" s="15"/>
      <c r="CT4160" s="15"/>
      <c r="CU4160" s="15"/>
      <c r="CV4160" s="15"/>
      <c r="CW4160" s="15"/>
      <c r="CX4160" s="15"/>
      <c r="CY4160" s="15"/>
      <c r="CZ4160" s="15"/>
      <c r="DA4160" s="15"/>
      <c r="DB4160" s="15"/>
      <c r="DC4160" s="15"/>
      <c r="DD4160" s="15"/>
      <c r="DE4160" s="15"/>
      <c r="DF4160" s="15"/>
      <c r="DG4160" s="15"/>
      <c r="DH4160" s="15"/>
      <c r="DI4160" s="15"/>
      <c r="DJ4160" s="15"/>
      <c r="DK4160" s="15"/>
      <c r="DL4160" s="15"/>
      <c r="DM4160" s="15"/>
      <c r="DN4160" s="15"/>
      <c r="DO4160" s="15"/>
      <c r="DP4160" s="15"/>
      <c r="DQ4160" s="15"/>
      <c r="DR4160" s="15"/>
      <c r="DS4160" s="15"/>
      <c r="DT4160" s="15"/>
      <c r="DU4160" s="15"/>
      <c r="DV4160" s="15"/>
      <c r="DW4160" s="15"/>
      <c r="DX4160" s="15"/>
      <c r="DY4160" s="15"/>
      <c r="DZ4160" s="15"/>
      <c r="EA4160" s="15"/>
      <c r="EB4160" s="15"/>
      <c r="EC4160" s="15"/>
      <c r="ED4160" s="15"/>
      <c r="EE4160" s="15"/>
      <c r="EF4160" s="15"/>
      <c r="EG4160" s="15"/>
      <c r="EH4160" s="15"/>
      <c r="EI4160" s="15"/>
      <c r="EJ4160" s="15"/>
      <c r="EK4160" s="15"/>
      <c r="EL4160" s="15"/>
      <c r="EM4160" s="15"/>
      <c r="EN4160" s="15"/>
      <c r="EO4160" s="15"/>
      <c r="EP4160" s="15"/>
      <c r="EQ4160" s="15"/>
      <c r="ER4160" s="15"/>
      <c r="ES4160" s="15"/>
      <c r="ET4160" s="15"/>
    </row>
    <row r="4161" spans="2:150" ht="26.25" customHeight="1" x14ac:dyDescent="0.2">
      <c r="B4161" s="15"/>
      <c r="C4161" s="15"/>
      <c r="D4161" s="15"/>
      <c r="E4161" s="15"/>
      <c r="F4161" s="15"/>
      <c r="G4161" s="15"/>
      <c r="H4161" s="15"/>
      <c r="AL4161" s="15"/>
      <c r="AM4161" s="15"/>
      <c r="AN4161" s="15"/>
      <c r="AO4161" s="15"/>
      <c r="AP4161" s="15"/>
      <c r="AQ4161" s="15"/>
      <c r="AR4161" s="15"/>
      <c r="AS4161" s="15"/>
      <c r="AT4161" s="15"/>
      <c r="AU4161" s="15"/>
      <c r="AV4161" s="15"/>
      <c r="AW4161" s="15"/>
      <c r="AX4161" s="15"/>
      <c r="AY4161" s="15"/>
      <c r="AZ4161" s="15"/>
      <c r="BA4161" s="15"/>
      <c r="BB4161" s="15"/>
      <c r="BC4161" s="15"/>
      <c r="BD4161" s="15"/>
      <c r="BE4161" s="15"/>
      <c r="BF4161" s="15"/>
      <c r="BG4161" s="15"/>
      <c r="BH4161" s="15"/>
      <c r="BI4161" s="15"/>
      <c r="BJ4161" s="15"/>
      <c r="BK4161" s="15"/>
      <c r="BL4161" s="15"/>
      <c r="BM4161" s="15"/>
      <c r="BN4161" s="15"/>
      <c r="BO4161" s="15"/>
      <c r="BP4161" s="15"/>
      <c r="BQ4161" s="15"/>
      <c r="BR4161" s="15"/>
      <c r="BS4161" s="15"/>
      <c r="BT4161" s="15"/>
      <c r="BU4161" s="15"/>
      <c r="BV4161" s="15"/>
      <c r="BW4161" s="15"/>
      <c r="BX4161" s="15"/>
      <c r="BY4161" s="15"/>
      <c r="BZ4161" s="15"/>
      <c r="CA4161" s="15"/>
      <c r="CB4161" s="15"/>
      <c r="CC4161" s="15"/>
      <c r="CD4161" s="15"/>
      <c r="CE4161" s="15"/>
      <c r="CF4161" s="15"/>
      <c r="CG4161" s="15"/>
      <c r="CH4161" s="15"/>
      <c r="CI4161" s="15"/>
      <c r="CJ4161" s="15"/>
      <c r="CK4161" s="15"/>
      <c r="CL4161" s="15"/>
      <c r="CM4161" s="15"/>
      <c r="CN4161" s="15"/>
      <c r="CO4161" s="15"/>
      <c r="CP4161" s="15"/>
      <c r="CQ4161" s="15"/>
      <c r="CR4161" s="15"/>
      <c r="CS4161" s="15"/>
      <c r="CT4161" s="15"/>
      <c r="CU4161" s="15"/>
      <c r="CV4161" s="15"/>
      <c r="CW4161" s="15"/>
      <c r="CX4161" s="15"/>
      <c r="CY4161" s="15"/>
      <c r="CZ4161" s="15"/>
      <c r="DA4161" s="15"/>
      <c r="DB4161" s="15"/>
      <c r="DC4161" s="15"/>
      <c r="DD4161" s="15"/>
      <c r="DE4161" s="15"/>
      <c r="DF4161" s="15"/>
      <c r="DG4161" s="15"/>
      <c r="DH4161" s="15"/>
      <c r="DI4161" s="15"/>
      <c r="DJ4161" s="15"/>
      <c r="DK4161" s="15"/>
      <c r="DL4161" s="15"/>
      <c r="DM4161" s="15"/>
      <c r="DN4161" s="15"/>
      <c r="DO4161" s="15"/>
      <c r="DP4161" s="15"/>
      <c r="DQ4161" s="15"/>
      <c r="DR4161" s="15"/>
      <c r="DS4161" s="15"/>
      <c r="DT4161" s="15"/>
      <c r="DU4161" s="15"/>
      <c r="DV4161" s="15"/>
      <c r="DW4161" s="15"/>
      <c r="DX4161" s="15"/>
      <c r="DY4161" s="15"/>
      <c r="DZ4161" s="15"/>
      <c r="EA4161" s="15"/>
      <c r="EB4161" s="15"/>
      <c r="EC4161" s="15"/>
      <c r="ED4161" s="15"/>
      <c r="EE4161" s="15"/>
      <c r="EF4161" s="15"/>
      <c r="EG4161" s="15"/>
      <c r="EH4161" s="15"/>
      <c r="EI4161" s="15"/>
      <c r="EJ4161" s="15"/>
      <c r="EK4161" s="15"/>
      <c r="EL4161" s="15"/>
      <c r="EM4161" s="15"/>
      <c r="EN4161" s="15"/>
      <c r="EO4161" s="15"/>
      <c r="EP4161" s="15"/>
      <c r="EQ4161" s="15"/>
      <c r="ER4161" s="15"/>
      <c r="ES4161" s="15"/>
      <c r="ET4161" s="15"/>
    </row>
    <row r="4162" spans="2:150" ht="26.25" customHeight="1" x14ac:dyDescent="0.2">
      <c r="B4162" s="15"/>
      <c r="C4162" s="15"/>
      <c r="D4162" s="15"/>
      <c r="E4162" s="15"/>
      <c r="F4162" s="15"/>
      <c r="G4162" s="15"/>
      <c r="H4162" s="15"/>
      <c r="AL4162" s="15"/>
      <c r="AM4162" s="15"/>
      <c r="AN4162" s="15"/>
      <c r="AO4162" s="15"/>
      <c r="AP4162" s="15"/>
      <c r="AQ4162" s="15"/>
      <c r="AR4162" s="15"/>
      <c r="AS4162" s="15"/>
      <c r="AT4162" s="15"/>
      <c r="AU4162" s="15"/>
      <c r="AV4162" s="15"/>
      <c r="AW4162" s="15"/>
      <c r="AX4162" s="15"/>
      <c r="AY4162" s="15"/>
      <c r="AZ4162" s="15"/>
      <c r="BA4162" s="15"/>
      <c r="BB4162" s="15"/>
      <c r="BC4162" s="15"/>
      <c r="BD4162" s="15"/>
      <c r="BE4162" s="15"/>
      <c r="BF4162" s="15"/>
      <c r="BG4162" s="15"/>
      <c r="BH4162" s="15"/>
      <c r="BI4162" s="15"/>
      <c r="BJ4162" s="15"/>
      <c r="BK4162" s="15"/>
      <c r="BL4162" s="15"/>
      <c r="BM4162" s="15"/>
      <c r="BN4162" s="15"/>
      <c r="BO4162" s="15"/>
      <c r="BP4162" s="15"/>
      <c r="BQ4162" s="15"/>
      <c r="BR4162" s="15"/>
      <c r="BS4162" s="15"/>
      <c r="BT4162" s="15"/>
      <c r="BU4162" s="15"/>
      <c r="BV4162" s="15"/>
      <c r="BW4162" s="15"/>
      <c r="BX4162" s="15"/>
      <c r="BY4162" s="15"/>
      <c r="BZ4162" s="15"/>
      <c r="CA4162" s="15"/>
      <c r="CB4162" s="15"/>
      <c r="CC4162" s="15"/>
      <c r="CD4162" s="15"/>
      <c r="CE4162" s="15"/>
      <c r="CF4162" s="15"/>
      <c r="CG4162" s="15"/>
      <c r="CH4162" s="15"/>
      <c r="CI4162" s="15"/>
      <c r="CJ4162" s="15"/>
      <c r="CK4162" s="15"/>
      <c r="CL4162" s="15"/>
      <c r="CM4162" s="15"/>
      <c r="CN4162" s="15"/>
      <c r="CO4162" s="15"/>
      <c r="CP4162" s="15"/>
      <c r="CQ4162" s="15"/>
      <c r="CR4162" s="15"/>
      <c r="CS4162" s="15"/>
      <c r="CT4162" s="15"/>
      <c r="CU4162" s="15"/>
      <c r="CV4162" s="15"/>
      <c r="CW4162" s="15"/>
      <c r="CX4162" s="15"/>
      <c r="CY4162" s="15"/>
      <c r="CZ4162" s="15"/>
      <c r="DA4162" s="15"/>
      <c r="DB4162" s="15"/>
      <c r="DC4162" s="15"/>
      <c r="DD4162" s="15"/>
      <c r="DE4162" s="15"/>
      <c r="DF4162" s="15"/>
      <c r="DG4162" s="15"/>
      <c r="DH4162" s="15"/>
      <c r="DI4162" s="15"/>
      <c r="DJ4162" s="15"/>
      <c r="DK4162" s="15"/>
      <c r="DL4162" s="15"/>
      <c r="DM4162" s="15"/>
      <c r="DN4162" s="15"/>
      <c r="DO4162" s="15"/>
      <c r="DP4162" s="15"/>
      <c r="DQ4162" s="15"/>
      <c r="DR4162" s="15"/>
      <c r="DS4162" s="15"/>
      <c r="DT4162" s="15"/>
      <c r="DU4162" s="15"/>
      <c r="DV4162" s="15"/>
      <c r="DW4162" s="15"/>
      <c r="DX4162" s="15"/>
      <c r="DY4162" s="15"/>
      <c r="DZ4162" s="15"/>
      <c r="EA4162" s="15"/>
      <c r="EB4162" s="15"/>
      <c r="EC4162" s="15"/>
      <c r="ED4162" s="15"/>
      <c r="EE4162" s="15"/>
      <c r="EF4162" s="15"/>
      <c r="EG4162" s="15"/>
      <c r="EH4162" s="15"/>
      <c r="EI4162" s="15"/>
      <c r="EJ4162" s="15"/>
      <c r="EK4162" s="15"/>
      <c r="EL4162" s="15"/>
      <c r="EM4162" s="15"/>
      <c r="EN4162" s="15"/>
      <c r="EO4162" s="15"/>
      <c r="EP4162" s="15"/>
      <c r="EQ4162" s="15"/>
      <c r="ER4162" s="15"/>
      <c r="ES4162" s="15"/>
      <c r="ET4162" s="15"/>
    </row>
    <row r="4163" spans="2:150" ht="26.25" customHeight="1" x14ac:dyDescent="0.2">
      <c r="B4163" s="15"/>
      <c r="C4163" s="15"/>
      <c r="D4163" s="15"/>
      <c r="E4163" s="15"/>
      <c r="F4163" s="15"/>
      <c r="G4163" s="15"/>
      <c r="H4163" s="15"/>
      <c r="AL4163" s="15"/>
      <c r="AM4163" s="15"/>
      <c r="AN4163" s="15"/>
      <c r="AO4163" s="15"/>
      <c r="AP4163" s="15"/>
      <c r="AQ4163" s="15"/>
      <c r="AR4163" s="15"/>
      <c r="AS4163" s="15"/>
      <c r="AT4163" s="15"/>
      <c r="AU4163" s="15"/>
      <c r="AV4163" s="15"/>
      <c r="AW4163" s="15"/>
      <c r="AX4163" s="15"/>
      <c r="AY4163" s="15"/>
      <c r="AZ4163" s="15"/>
      <c r="BA4163" s="15"/>
      <c r="BB4163" s="15"/>
      <c r="BC4163" s="15"/>
      <c r="BD4163" s="15"/>
      <c r="BE4163" s="15"/>
      <c r="BF4163" s="15"/>
      <c r="BG4163" s="15"/>
      <c r="BH4163" s="15"/>
      <c r="BI4163" s="15"/>
      <c r="BJ4163" s="15"/>
      <c r="BK4163" s="15"/>
      <c r="BL4163" s="15"/>
      <c r="BM4163" s="15"/>
      <c r="BN4163" s="15"/>
      <c r="BO4163" s="15"/>
      <c r="BP4163" s="15"/>
      <c r="BQ4163" s="15"/>
      <c r="BR4163" s="15"/>
      <c r="BS4163" s="15"/>
      <c r="BT4163" s="15"/>
      <c r="BU4163" s="15"/>
      <c r="BV4163" s="15"/>
      <c r="BW4163" s="15"/>
      <c r="BX4163" s="15"/>
      <c r="BY4163" s="15"/>
      <c r="BZ4163" s="15"/>
      <c r="CA4163" s="15"/>
      <c r="CB4163" s="15"/>
      <c r="CC4163" s="15"/>
      <c r="CD4163" s="15"/>
      <c r="CE4163" s="15"/>
      <c r="CF4163" s="15"/>
      <c r="CG4163" s="15"/>
      <c r="CH4163" s="15"/>
      <c r="CI4163" s="15"/>
      <c r="CJ4163" s="15"/>
      <c r="CK4163" s="15"/>
      <c r="CL4163" s="15"/>
      <c r="CM4163" s="15"/>
      <c r="CN4163" s="15"/>
      <c r="CO4163" s="15"/>
      <c r="CP4163" s="15"/>
      <c r="CQ4163" s="15"/>
      <c r="CR4163" s="15"/>
      <c r="CS4163" s="15"/>
      <c r="CT4163" s="15"/>
      <c r="CU4163" s="15"/>
      <c r="CV4163" s="15"/>
      <c r="CW4163" s="15"/>
      <c r="CX4163" s="15"/>
      <c r="CY4163" s="15"/>
      <c r="CZ4163" s="15"/>
      <c r="DA4163" s="15"/>
      <c r="DB4163" s="15"/>
      <c r="DC4163" s="15"/>
      <c r="DD4163" s="15"/>
      <c r="DE4163" s="15"/>
      <c r="DF4163" s="15"/>
      <c r="DG4163" s="15"/>
      <c r="DH4163" s="15"/>
      <c r="DI4163" s="15"/>
      <c r="DJ4163" s="15"/>
      <c r="DK4163" s="15"/>
      <c r="DL4163" s="15"/>
      <c r="DM4163" s="15"/>
      <c r="DN4163" s="15"/>
      <c r="DO4163" s="15"/>
      <c r="DP4163" s="15"/>
      <c r="DQ4163" s="15"/>
      <c r="DR4163" s="15"/>
      <c r="DS4163" s="15"/>
      <c r="DT4163" s="15"/>
      <c r="DU4163" s="15"/>
      <c r="DV4163" s="15"/>
      <c r="DW4163" s="15"/>
      <c r="DX4163" s="15"/>
      <c r="DY4163" s="15"/>
      <c r="DZ4163" s="15"/>
      <c r="EA4163" s="15"/>
      <c r="EB4163" s="15"/>
      <c r="EC4163" s="15"/>
      <c r="ED4163" s="15"/>
      <c r="EE4163" s="15"/>
      <c r="EF4163" s="15"/>
      <c r="EG4163" s="15"/>
      <c r="EH4163" s="15"/>
      <c r="EI4163" s="15"/>
      <c r="EJ4163" s="15"/>
      <c r="EK4163" s="15"/>
      <c r="EL4163" s="15"/>
      <c r="EM4163" s="15"/>
      <c r="EN4163" s="15"/>
      <c r="EO4163" s="15"/>
      <c r="EP4163" s="15"/>
      <c r="EQ4163" s="15"/>
      <c r="ER4163" s="15"/>
      <c r="ES4163" s="15"/>
      <c r="ET4163" s="15"/>
    </row>
    <row r="4164" spans="2:150" ht="26.25" customHeight="1" x14ac:dyDescent="0.2">
      <c r="B4164" s="15"/>
      <c r="C4164" s="15"/>
      <c r="D4164" s="15"/>
      <c r="E4164" s="15"/>
      <c r="F4164" s="15"/>
      <c r="G4164" s="15"/>
      <c r="H4164" s="15"/>
      <c r="AL4164" s="15"/>
      <c r="AM4164" s="15"/>
      <c r="AN4164" s="15"/>
      <c r="AO4164" s="15"/>
      <c r="AP4164" s="15"/>
      <c r="AQ4164" s="15"/>
      <c r="AR4164" s="15"/>
      <c r="AS4164" s="15"/>
      <c r="AT4164" s="15"/>
      <c r="AU4164" s="15"/>
      <c r="AV4164" s="15"/>
      <c r="AW4164" s="15"/>
      <c r="AX4164" s="15"/>
      <c r="AY4164" s="15"/>
      <c r="AZ4164" s="15"/>
      <c r="BA4164" s="15"/>
      <c r="BB4164" s="15"/>
      <c r="BC4164" s="15"/>
      <c r="BD4164" s="15"/>
      <c r="BE4164" s="15"/>
      <c r="BF4164" s="15"/>
      <c r="BG4164" s="15"/>
      <c r="BH4164" s="15"/>
      <c r="BI4164" s="15"/>
      <c r="BJ4164" s="15"/>
      <c r="BK4164" s="15"/>
      <c r="BL4164" s="15"/>
      <c r="BM4164" s="15"/>
      <c r="BN4164" s="15"/>
      <c r="BO4164" s="15"/>
      <c r="BP4164" s="15"/>
      <c r="BQ4164" s="15"/>
      <c r="BR4164" s="15"/>
      <c r="BS4164" s="15"/>
      <c r="BT4164" s="15"/>
      <c r="BU4164" s="15"/>
      <c r="BV4164" s="15"/>
      <c r="BW4164" s="15"/>
      <c r="BX4164" s="15"/>
      <c r="BY4164" s="15"/>
      <c r="BZ4164" s="15"/>
      <c r="CA4164" s="15"/>
      <c r="CB4164" s="15"/>
      <c r="CC4164" s="15"/>
      <c r="CD4164" s="15"/>
      <c r="CE4164" s="15"/>
      <c r="CF4164" s="15"/>
      <c r="CG4164" s="15"/>
      <c r="CH4164" s="15"/>
      <c r="CI4164" s="15"/>
      <c r="CJ4164" s="15"/>
      <c r="CK4164" s="15"/>
      <c r="CL4164" s="15"/>
      <c r="CM4164" s="15"/>
      <c r="CN4164" s="15"/>
      <c r="CO4164" s="15"/>
      <c r="CP4164" s="15"/>
      <c r="CQ4164" s="15"/>
      <c r="CR4164" s="15"/>
      <c r="CS4164" s="15"/>
      <c r="CT4164" s="15"/>
      <c r="CU4164" s="15"/>
      <c r="CV4164" s="15"/>
      <c r="CW4164" s="15"/>
      <c r="CX4164" s="15"/>
      <c r="CY4164" s="15"/>
      <c r="CZ4164" s="15"/>
      <c r="DA4164" s="15"/>
      <c r="DB4164" s="15"/>
      <c r="DC4164" s="15"/>
      <c r="DD4164" s="15"/>
      <c r="DE4164" s="15"/>
      <c r="DF4164" s="15"/>
      <c r="DG4164" s="15"/>
      <c r="DH4164" s="15"/>
      <c r="DI4164" s="15"/>
      <c r="DJ4164" s="15"/>
      <c r="DK4164" s="15"/>
      <c r="DL4164" s="15"/>
      <c r="DM4164" s="15"/>
      <c r="DN4164" s="15"/>
      <c r="DO4164" s="15"/>
      <c r="DP4164" s="15"/>
      <c r="DQ4164" s="15"/>
      <c r="DR4164" s="15"/>
      <c r="DS4164" s="15"/>
      <c r="DT4164" s="15"/>
      <c r="DU4164" s="15"/>
      <c r="DV4164" s="15"/>
      <c r="DW4164" s="15"/>
      <c r="DX4164" s="15"/>
      <c r="DY4164" s="15"/>
      <c r="DZ4164" s="15"/>
      <c r="EA4164" s="15"/>
      <c r="EB4164" s="15"/>
      <c r="EC4164" s="15"/>
      <c r="ED4164" s="15"/>
      <c r="EE4164" s="15"/>
      <c r="EF4164" s="15"/>
      <c r="EG4164" s="15"/>
      <c r="EH4164" s="15"/>
      <c r="EI4164" s="15"/>
      <c r="EJ4164" s="15"/>
      <c r="EK4164" s="15"/>
      <c r="EL4164" s="15"/>
      <c r="EM4164" s="15"/>
      <c r="EN4164" s="15"/>
      <c r="EO4164" s="15"/>
      <c r="EP4164" s="15"/>
      <c r="EQ4164" s="15"/>
      <c r="ER4164" s="15"/>
      <c r="ES4164" s="15"/>
      <c r="ET4164" s="15"/>
    </row>
    <row r="4165" spans="2:150" ht="26.25" customHeight="1" x14ac:dyDescent="0.2">
      <c r="B4165" s="15"/>
      <c r="C4165" s="15"/>
      <c r="D4165" s="15"/>
      <c r="E4165" s="15"/>
      <c r="F4165" s="15"/>
      <c r="G4165" s="15"/>
      <c r="H4165" s="15"/>
      <c r="AL4165" s="15"/>
      <c r="AM4165" s="15"/>
      <c r="AN4165" s="15"/>
      <c r="AO4165" s="15"/>
      <c r="AP4165" s="15"/>
      <c r="AQ4165" s="15"/>
      <c r="AR4165" s="15"/>
      <c r="AS4165" s="15"/>
      <c r="AT4165" s="15"/>
      <c r="AU4165" s="15"/>
      <c r="AV4165" s="15"/>
      <c r="AW4165" s="15"/>
      <c r="AX4165" s="15"/>
      <c r="AY4165" s="15"/>
      <c r="AZ4165" s="15"/>
      <c r="BA4165" s="15"/>
      <c r="BB4165" s="15"/>
      <c r="BC4165" s="15"/>
      <c r="BD4165" s="15"/>
      <c r="BE4165" s="15"/>
      <c r="BF4165" s="15"/>
      <c r="BG4165" s="15"/>
      <c r="BH4165" s="15"/>
      <c r="BI4165" s="15"/>
      <c r="BJ4165" s="15"/>
      <c r="BK4165" s="15"/>
      <c r="BL4165" s="15"/>
      <c r="BM4165" s="15"/>
      <c r="BN4165" s="15"/>
      <c r="BO4165" s="15"/>
      <c r="BP4165" s="15"/>
      <c r="BQ4165" s="15"/>
      <c r="BR4165" s="15"/>
      <c r="BS4165" s="15"/>
      <c r="BT4165" s="15"/>
      <c r="BU4165" s="15"/>
      <c r="BV4165" s="15"/>
      <c r="BW4165" s="15"/>
      <c r="BX4165" s="15"/>
      <c r="BY4165" s="15"/>
      <c r="BZ4165" s="15"/>
      <c r="CA4165" s="15"/>
      <c r="CB4165" s="15"/>
      <c r="CC4165" s="15"/>
      <c r="CD4165" s="15"/>
      <c r="CE4165" s="15"/>
      <c r="CF4165" s="15"/>
      <c r="CG4165" s="15"/>
      <c r="CH4165" s="15"/>
      <c r="CI4165" s="15"/>
      <c r="CJ4165" s="15"/>
      <c r="CK4165" s="15"/>
      <c r="CL4165" s="15"/>
      <c r="CM4165" s="15"/>
      <c r="CN4165" s="15"/>
      <c r="CO4165" s="15"/>
      <c r="CP4165" s="15"/>
      <c r="CQ4165" s="15"/>
      <c r="CR4165" s="15"/>
      <c r="CS4165" s="15"/>
      <c r="CT4165" s="15"/>
      <c r="CU4165" s="15"/>
      <c r="CV4165" s="15"/>
      <c r="CW4165" s="15"/>
      <c r="CX4165" s="15"/>
      <c r="CY4165" s="15"/>
      <c r="CZ4165" s="15"/>
      <c r="DA4165" s="15"/>
      <c r="DB4165" s="15"/>
      <c r="DC4165" s="15"/>
      <c r="DD4165" s="15"/>
      <c r="DE4165" s="15"/>
      <c r="DF4165" s="15"/>
      <c r="DG4165" s="15"/>
      <c r="DH4165" s="15"/>
      <c r="DI4165" s="15"/>
      <c r="DJ4165" s="15"/>
      <c r="DK4165" s="15"/>
      <c r="DL4165" s="15"/>
      <c r="DM4165" s="15"/>
      <c r="DN4165" s="15"/>
      <c r="DO4165" s="15"/>
      <c r="DP4165" s="15"/>
      <c r="DQ4165" s="15"/>
      <c r="DR4165" s="15"/>
      <c r="DS4165" s="15"/>
      <c r="DT4165" s="15"/>
      <c r="DU4165" s="15"/>
      <c r="DV4165" s="15"/>
      <c r="DW4165" s="15"/>
      <c r="DX4165" s="15"/>
      <c r="DY4165" s="15"/>
      <c r="DZ4165" s="15"/>
      <c r="EA4165" s="15"/>
      <c r="EB4165" s="15"/>
      <c r="EC4165" s="15"/>
      <c r="ED4165" s="15"/>
      <c r="EE4165" s="15"/>
      <c r="EF4165" s="15"/>
      <c r="EG4165" s="15"/>
      <c r="EH4165" s="15"/>
      <c r="EI4165" s="15"/>
      <c r="EJ4165" s="15"/>
      <c r="EK4165" s="15"/>
      <c r="EL4165" s="15"/>
      <c r="EM4165" s="15"/>
      <c r="EN4165" s="15"/>
      <c r="EO4165" s="15"/>
      <c r="EP4165" s="15"/>
      <c r="EQ4165" s="15"/>
      <c r="ER4165" s="15"/>
      <c r="ES4165" s="15"/>
      <c r="ET4165" s="15"/>
    </row>
    <row r="4166" spans="2:150" ht="26.25" customHeight="1" x14ac:dyDescent="0.2">
      <c r="B4166" s="15"/>
      <c r="C4166" s="15"/>
      <c r="D4166" s="15"/>
      <c r="E4166" s="15"/>
      <c r="F4166" s="15"/>
      <c r="G4166" s="15"/>
      <c r="H4166" s="15"/>
      <c r="AL4166" s="15"/>
      <c r="AM4166" s="15"/>
      <c r="AN4166" s="15"/>
      <c r="AO4166" s="15"/>
      <c r="AP4166" s="15"/>
      <c r="AQ4166" s="15"/>
      <c r="AR4166" s="15"/>
      <c r="AS4166" s="15"/>
      <c r="AT4166" s="15"/>
      <c r="AU4166" s="15"/>
      <c r="AV4166" s="15"/>
      <c r="AW4166" s="15"/>
      <c r="AX4166" s="15"/>
      <c r="AY4166" s="15"/>
      <c r="AZ4166" s="15"/>
      <c r="BA4166" s="15"/>
      <c r="BB4166" s="15"/>
      <c r="BC4166" s="15"/>
      <c r="BD4166" s="15"/>
      <c r="BE4166" s="15"/>
      <c r="BF4166" s="15"/>
      <c r="BG4166" s="15"/>
      <c r="BH4166" s="15"/>
      <c r="BI4166" s="15"/>
      <c r="BJ4166" s="15"/>
      <c r="BK4166" s="15"/>
      <c r="BL4166" s="15"/>
      <c r="BM4166" s="15"/>
      <c r="BN4166" s="15"/>
      <c r="BO4166" s="15"/>
      <c r="BP4166" s="15"/>
      <c r="BQ4166" s="15"/>
      <c r="BR4166" s="15"/>
      <c r="BS4166" s="15"/>
      <c r="BT4166" s="15"/>
      <c r="BU4166" s="15"/>
      <c r="BV4166" s="15"/>
      <c r="BW4166" s="15"/>
      <c r="BX4166" s="15"/>
      <c r="BY4166" s="15"/>
      <c r="BZ4166" s="15"/>
      <c r="CA4166" s="15"/>
      <c r="CB4166" s="15"/>
      <c r="CC4166" s="15"/>
      <c r="CD4166" s="15"/>
      <c r="CE4166" s="15"/>
      <c r="CF4166" s="15"/>
      <c r="CG4166" s="15"/>
      <c r="CH4166" s="15"/>
      <c r="CI4166" s="15"/>
      <c r="CJ4166" s="15"/>
      <c r="CK4166" s="15"/>
      <c r="CL4166" s="15"/>
      <c r="CM4166" s="15"/>
      <c r="CN4166" s="15"/>
      <c r="CO4166" s="15"/>
      <c r="CP4166" s="15"/>
      <c r="CQ4166" s="15"/>
      <c r="CR4166" s="15"/>
      <c r="CS4166" s="15"/>
      <c r="CT4166" s="15"/>
      <c r="CU4166" s="15"/>
      <c r="CV4166" s="15"/>
      <c r="CW4166" s="15"/>
      <c r="CX4166" s="15"/>
      <c r="CY4166" s="15"/>
      <c r="CZ4166" s="15"/>
      <c r="DA4166" s="15"/>
      <c r="DB4166" s="15"/>
      <c r="DC4166" s="15"/>
      <c r="DD4166" s="15"/>
      <c r="DE4166" s="15"/>
      <c r="DF4166" s="15"/>
      <c r="DG4166" s="15"/>
      <c r="DH4166" s="15"/>
      <c r="DI4166" s="15"/>
      <c r="DJ4166" s="15"/>
      <c r="DK4166" s="15"/>
      <c r="DL4166" s="15"/>
      <c r="DM4166" s="15"/>
      <c r="DN4166" s="15"/>
      <c r="DO4166" s="15"/>
      <c r="DP4166" s="15"/>
      <c r="DQ4166" s="15"/>
      <c r="DR4166" s="15"/>
      <c r="DS4166" s="15"/>
      <c r="DT4166" s="15"/>
      <c r="DU4166" s="15"/>
      <c r="DV4166" s="15"/>
      <c r="DW4166" s="15"/>
      <c r="DX4166" s="15"/>
      <c r="DY4166" s="15"/>
      <c r="DZ4166" s="15"/>
      <c r="EA4166" s="15"/>
      <c r="EB4166" s="15"/>
      <c r="EC4166" s="15"/>
      <c r="ED4166" s="15"/>
      <c r="EE4166" s="15"/>
      <c r="EF4166" s="15"/>
      <c r="EG4166" s="15"/>
      <c r="EH4166" s="15"/>
      <c r="EI4166" s="15"/>
      <c r="EJ4166" s="15"/>
      <c r="EK4166" s="15"/>
      <c r="EL4166" s="15"/>
      <c r="EM4166" s="15"/>
      <c r="EN4166" s="15"/>
      <c r="EO4166" s="15"/>
      <c r="EP4166" s="15"/>
      <c r="EQ4166" s="15"/>
      <c r="ER4166" s="15"/>
      <c r="ES4166" s="15"/>
      <c r="ET4166" s="15"/>
    </row>
    <row r="4167" spans="2:150" ht="26.25" customHeight="1" x14ac:dyDescent="0.2">
      <c r="B4167" s="15"/>
      <c r="C4167" s="15"/>
      <c r="D4167" s="15"/>
      <c r="E4167" s="15"/>
      <c r="F4167" s="15"/>
      <c r="G4167" s="15"/>
      <c r="H4167" s="15"/>
      <c r="AL4167" s="15"/>
      <c r="AM4167" s="15"/>
      <c r="AN4167" s="15"/>
      <c r="AO4167" s="15"/>
      <c r="AP4167" s="15"/>
      <c r="AQ4167" s="15"/>
      <c r="AR4167" s="15"/>
      <c r="AS4167" s="15"/>
      <c r="AT4167" s="15"/>
      <c r="AU4167" s="15"/>
      <c r="AV4167" s="15"/>
      <c r="AW4167" s="15"/>
      <c r="AX4167" s="15"/>
      <c r="AY4167" s="15"/>
      <c r="AZ4167" s="15"/>
      <c r="BA4167" s="15"/>
      <c r="BB4167" s="15"/>
      <c r="BC4167" s="15"/>
      <c r="BD4167" s="15"/>
      <c r="BE4167" s="15"/>
      <c r="BF4167" s="15"/>
      <c r="BG4167" s="15"/>
      <c r="BH4167" s="15"/>
      <c r="BI4167" s="15"/>
      <c r="BJ4167" s="15"/>
      <c r="BK4167" s="15"/>
      <c r="BL4167" s="15"/>
      <c r="BM4167" s="15"/>
      <c r="BN4167" s="15"/>
      <c r="BO4167" s="15"/>
      <c r="BP4167" s="15"/>
      <c r="BQ4167" s="15"/>
      <c r="BR4167" s="15"/>
      <c r="BS4167" s="15"/>
      <c r="BT4167" s="15"/>
      <c r="BU4167" s="15"/>
      <c r="BV4167" s="15"/>
      <c r="BW4167" s="15"/>
      <c r="BX4167" s="15"/>
      <c r="BY4167" s="15"/>
      <c r="BZ4167" s="15"/>
      <c r="CA4167" s="15"/>
      <c r="CB4167" s="15"/>
      <c r="CC4167" s="15"/>
      <c r="CD4167" s="15"/>
      <c r="CE4167" s="15"/>
      <c r="CF4167" s="15"/>
      <c r="CG4167" s="15"/>
      <c r="CH4167" s="15"/>
      <c r="CI4167" s="15"/>
      <c r="CJ4167" s="15"/>
      <c r="CK4167" s="15"/>
      <c r="CL4167" s="15"/>
      <c r="CM4167" s="15"/>
      <c r="CN4167" s="15"/>
      <c r="CO4167" s="15"/>
      <c r="CP4167" s="15"/>
      <c r="CQ4167" s="15"/>
      <c r="CR4167" s="15"/>
      <c r="CS4167" s="15"/>
      <c r="CT4167" s="15"/>
      <c r="CU4167" s="15"/>
      <c r="CV4167" s="15"/>
      <c r="CW4167" s="15"/>
      <c r="CX4167" s="15"/>
      <c r="CY4167" s="15"/>
      <c r="CZ4167" s="15"/>
      <c r="DA4167" s="15"/>
      <c r="DB4167" s="15"/>
      <c r="DC4167" s="15"/>
      <c r="DD4167" s="15"/>
      <c r="DE4167" s="15"/>
      <c r="DF4167" s="15"/>
      <c r="DG4167" s="15"/>
      <c r="DH4167" s="15"/>
      <c r="DI4167" s="15"/>
      <c r="DJ4167" s="15"/>
      <c r="DK4167" s="15"/>
      <c r="DL4167" s="15"/>
      <c r="DM4167" s="15"/>
      <c r="DN4167" s="15"/>
      <c r="DO4167" s="15"/>
      <c r="DP4167" s="15"/>
      <c r="DQ4167" s="15"/>
      <c r="DR4167" s="15"/>
      <c r="DS4167" s="15"/>
      <c r="DT4167" s="15"/>
      <c r="DU4167" s="15"/>
      <c r="DV4167" s="15"/>
      <c r="DW4167" s="15"/>
      <c r="DX4167" s="15"/>
      <c r="DY4167" s="15"/>
      <c r="DZ4167" s="15"/>
      <c r="EA4167" s="15"/>
      <c r="EB4167" s="15"/>
      <c r="EC4167" s="15"/>
      <c r="ED4167" s="15"/>
      <c r="EE4167" s="15"/>
      <c r="EF4167" s="15"/>
      <c r="EG4167" s="15"/>
      <c r="EH4167" s="15"/>
      <c r="EI4167" s="15"/>
      <c r="EJ4167" s="15"/>
      <c r="EK4167" s="15"/>
      <c r="EL4167" s="15"/>
      <c r="EM4167" s="15"/>
      <c r="EN4167" s="15"/>
      <c r="EO4167" s="15"/>
      <c r="EP4167" s="15"/>
      <c r="EQ4167" s="15"/>
      <c r="ER4167" s="15"/>
      <c r="ES4167" s="15"/>
      <c r="ET4167" s="15"/>
    </row>
    <row r="4168" spans="2:150" ht="26.25" customHeight="1" x14ac:dyDescent="0.2">
      <c r="B4168" s="15"/>
      <c r="C4168" s="15"/>
      <c r="D4168" s="15"/>
      <c r="E4168" s="15"/>
      <c r="F4168" s="15"/>
      <c r="G4168" s="15"/>
      <c r="H4168" s="15"/>
      <c r="AL4168" s="15"/>
      <c r="AM4168" s="15"/>
      <c r="AN4168" s="15"/>
      <c r="AO4168" s="15"/>
      <c r="AP4168" s="15"/>
      <c r="AQ4168" s="15"/>
      <c r="AR4168" s="15"/>
      <c r="AS4168" s="15"/>
      <c r="AT4168" s="15"/>
      <c r="AU4168" s="15"/>
      <c r="AV4168" s="15"/>
      <c r="AW4168" s="15"/>
      <c r="AX4168" s="15"/>
      <c r="AY4168" s="15"/>
      <c r="AZ4168" s="15"/>
      <c r="BA4168" s="15"/>
      <c r="BB4168" s="15"/>
      <c r="BC4168" s="15"/>
      <c r="BD4168" s="15"/>
      <c r="BE4168" s="15"/>
      <c r="BF4168" s="15"/>
      <c r="BG4168" s="15"/>
      <c r="BH4168" s="15"/>
      <c r="BI4168" s="15"/>
      <c r="BJ4168" s="15"/>
      <c r="BK4168" s="15"/>
      <c r="BL4168" s="15"/>
      <c r="BM4168" s="15"/>
      <c r="BN4168" s="15"/>
      <c r="BO4168" s="15"/>
      <c r="BP4168" s="15"/>
      <c r="BQ4168" s="15"/>
      <c r="BR4168" s="15"/>
      <c r="BS4168" s="15"/>
      <c r="BT4168" s="15"/>
      <c r="BU4168" s="15"/>
      <c r="BV4168" s="15"/>
      <c r="BW4168" s="15"/>
      <c r="BX4168" s="15"/>
      <c r="BY4168" s="15"/>
      <c r="BZ4168" s="15"/>
      <c r="CA4168" s="15"/>
      <c r="CB4168" s="15"/>
      <c r="CC4168" s="15"/>
      <c r="CD4168" s="15"/>
      <c r="CE4168" s="15"/>
      <c r="CF4168" s="15"/>
      <c r="CG4168" s="15"/>
      <c r="CH4168" s="15"/>
      <c r="CI4168" s="15"/>
      <c r="CJ4168" s="15"/>
      <c r="CK4168" s="15"/>
      <c r="CL4168" s="15"/>
      <c r="CM4168" s="15"/>
      <c r="CN4168" s="15"/>
      <c r="CO4168" s="15"/>
      <c r="CP4168" s="15"/>
      <c r="CQ4168" s="15"/>
      <c r="CR4168" s="15"/>
      <c r="CS4168" s="15"/>
      <c r="CT4168" s="15"/>
      <c r="CU4168" s="15"/>
      <c r="CV4168" s="15"/>
      <c r="CW4168" s="15"/>
      <c r="CX4168" s="15"/>
      <c r="CY4168" s="15"/>
      <c r="CZ4168" s="15"/>
      <c r="DA4168" s="15"/>
      <c r="DB4168" s="15"/>
      <c r="DC4168" s="15"/>
      <c r="DD4168" s="15"/>
      <c r="DE4168" s="15"/>
      <c r="DF4168" s="15"/>
      <c r="DG4168" s="15"/>
      <c r="DH4168" s="15"/>
      <c r="DI4168" s="15"/>
      <c r="DJ4168" s="15"/>
      <c r="DK4168" s="15"/>
      <c r="DL4168" s="15"/>
      <c r="DM4168" s="15"/>
      <c r="DN4168" s="15"/>
      <c r="DO4168" s="15"/>
      <c r="DP4168" s="15"/>
      <c r="DQ4168" s="15"/>
      <c r="DR4168" s="15"/>
      <c r="DS4168" s="15"/>
      <c r="DT4168" s="15"/>
      <c r="DU4168" s="15"/>
      <c r="DV4168" s="15"/>
      <c r="DW4168" s="15"/>
      <c r="DX4168" s="15"/>
      <c r="DY4168" s="15"/>
      <c r="DZ4168" s="15"/>
      <c r="EA4168" s="15"/>
      <c r="EB4168" s="15"/>
      <c r="EC4168" s="15"/>
      <c r="ED4168" s="15"/>
      <c r="EE4168" s="15"/>
      <c r="EF4168" s="15"/>
      <c r="EG4168" s="15"/>
      <c r="EH4168" s="15"/>
      <c r="EI4168" s="15"/>
      <c r="EJ4168" s="15"/>
      <c r="EK4168" s="15"/>
      <c r="EL4168" s="15"/>
      <c r="EM4168" s="15"/>
      <c r="EN4168" s="15"/>
      <c r="EO4168" s="15"/>
      <c r="EP4168" s="15"/>
      <c r="EQ4168" s="15"/>
      <c r="ER4168" s="15"/>
      <c r="ES4168" s="15"/>
      <c r="ET4168" s="15"/>
    </row>
    <row r="4169" spans="2:150" ht="26.25" customHeight="1" x14ac:dyDescent="0.2">
      <c r="B4169" s="15"/>
      <c r="C4169" s="15"/>
      <c r="D4169" s="15"/>
      <c r="E4169" s="15"/>
      <c r="F4169" s="15"/>
      <c r="G4169" s="15"/>
      <c r="H4169" s="15"/>
      <c r="AL4169" s="15"/>
      <c r="AM4169" s="15"/>
      <c r="AN4169" s="15"/>
      <c r="AO4169" s="15"/>
      <c r="AP4169" s="15"/>
      <c r="AQ4169" s="15"/>
      <c r="AR4169" s="15"/>
      <c r="AS4169" s="15"/>
      <c r="AT4169" s="15"/>
      <c r="AU4169" s="15"/>
      <c r="AV4169" s="15"/>
      <c r="AW4169" s="15"/>
      <c r="AX4169" s="15"/>
      <c r="AY4169" s="15"/>
      <c r="AZ4169" s="15"/>
      <c r="BA4169" s="15"/>
      <c r="BB4169" s="15"/>
      <c r="BC4169" s="15"/>
      <c r="BD4169" s="15"/>
      <c r="BE4169" s="15"/>
      <c r="BF4169" s="15"/>
      <c r="BG4169" s="15"/>
      <c r="BH4169" s="15"/>
      <c r="BI4169" s="15"/>
      <c r="BJ4169" s="15"/>
      <c r="BK4169" s="15"/>
      <c r="BL4169" s="15"/>
      <c r="BM4169" s="15"/>
      <c r="BN4169" s="15"/>
      <c r="BO4169" s="15"/>
      <c r="BP4169" s="15"/>
      <c r="BQ4169" s="15"/>
      <c r="BR4169" s="15"/>
      <c r="BS4169" s="15"/>
      <c r="BT4169" s="15"/>
      <c r="BU4169" s="15"/>
      <c r="BV4169" s="15"/>
      <c r="BW4169" s="15"/>
      <c r="BX4169" s="15"/>
      <c r="BY4169" s="15"/>
      <c r="BZ4169" s="15"/>
      <c r="CA4169" s="15"/>
      <c r="CB4169" s="15"/>
      <c r="CC4169" s="15"/>
      <c r="CD4169" s="15"/>
      <c r="CE4169" s="15"/>
      <c r="CF4169" s="15"/>
      <c r="CG4169" s="15"/>
      <c r="CH4169" s="15"/>
      <c r="CI4169" s="15"/>
      <c r="CJ4169" s="15"/>
      <c r="CK4169" s="15"/>
      <c r="CL4169" s="15"/>
      <c r="CM4169" s="15"/>
      <c r="CN4169" s="15"/>
      <c r="CO4169" s="15"/>
      <c r="CP4169" s="15"/>
      <c r="CQ4169" s="15"/>
      <c r="CR4169" s="15"/>
      <c r="CS4169" s="15"/>
      <c r="CT4169" s="15"/>
      <c r="CU4169" s="15"/>
      <c r="CV4169" s="15"/>
      <c r="CW4169" s="15"/>
      <c r="CX4169" s="15"/>
      <c r="CY4169" s="15"/>
      <c r="CZ4169" s="15"/>
      <c r="DA4169" s="15"/>
      <c r="DB4169" s="15"/>
      <c r="DC4169" s="15"/>
      <c r="DD4169" s="15"/>
      <c r="DE4169" s="15"/>
      <c r="DF4169" s="15"/>
      <c r="DG4169" s="15"/>
      <c r="DH4169" s="15"/>
      <c r="DI4169" s="15"/>
      <c r="DJ4169" s="15"/>
      <c r="DK4169" s="15"/>
      <c r="DL4169" s="15"/>
      <c r="DM4169" s="15"/>
      <c r="DN4169" s="15"/>
      <c r="DO4169" s="15"/>
      <c r="DP4169" s="15"/>
      <c r="DQ4169" s="15"/>
      <c r="DR4169" s="15"/>
      <c r="DS4169" s="15"/>
      <c r="DT4169" s="15"/>
      <c r="DU4169" s="15"/>
      <c r="DV4169" s="15"/>
      <c r="DW4169" s="15"/>
      <c r="DX4169" s="15"/>
      <c r="DY4169" s="15"/>
      <c r="DZ4169" s="15"/>
      <c r="EA4169" s="15"/>
      <c r="EB4169" s="15"/>
      <c r="EC4169" s="15"/>
      <c r="ED4169" s="15"/>
      <c r="EE4169" s="15"/>
      <c r="EF4169" s="15"/>
      <c r="EG4169" s="15"/>
      <c r="EH4169" s="15"/>
      <c r="EI4169" s="15"/>
      <c r="EJ4169" s="15"/>
      <c r="EK4169" s="15"/>
      <c r="EL4169" s="15"/>
      <c r="EM4169" s="15"/>
      <c r="EN4169" s="15"/>
      <c r="EO4169" s="15"/>
      <c r="EP4169" s="15"/>
      <c r="EQ4169" s="15"/>
      <c r="ER4169" s="15"/>
      <c r="ES4169" s="15"/>
      <c r="ET4169" s="15"/>
    </row>
    <row r="4170" spans="2:150" ht="26.25" customHeight="1" x14ac:dyDescent="0.2">
      <c r="B4170" s="15"/>
      <c r="C4170" s="15"/>
      <c r="D4170" s="15"/>
      <c r="E4170" s="15"/>
      <c r="F4170" s="15"/>
      <c r="G4170" s="15"/>
      <c r="H4170" s="15"/>
      <c r="AL4170" s="15"/>
      <c r="AM4170" s="15"/>
      <c r="AN4170" s="15"/>
      <c r="AO4170" s="15"/>
      <c r="AP4170" s="15"/>
      <c r="AQ4170" s="15"/>
      <c r="AR4170" s="15"/>
      <c r="AS4170" s="15"/>
      <c r="AT4170" s="15"/>
      <c r="AU4170" s="15"/>
      <c r="AV4170" s="15"/>
      <c r="AW4170" s="15"/>
      <c r="AX4170" s="15"/>
      <c r="AY4170" s="15"/>
      <c r="AZ4170" s="15"/>
      <c r="BA4170" s="15"/>
      <c r="BB4170" s="15"/>
      <c r="BC4170" s="15"/>
      <c r="BD4170" s="15"/>
      <c r="BE4170" s="15"/>
      <c r="BF4170" s="15"/>
      <c r="BG4170" s="15"/>
      <c r="BH4170" s="15"/>
      <c r="BI4170" s="15"/>
      <c r="BJ4170" s="15"/>
      <c r="BK4170" s="15"/>
      <c r="BL4170" s="15"/>
      <c r="BM4170" s="15"/>
      <c r="BN4170" s="15"/>
      <c r="BO4170" s="15"/>
      <c r="BP4170" s="15"/>
      <c r="BQ4170" s="15"/>
      <c r="BR4170" s="15"/>
      <c r="BS4170" s="15"/>
      <c r="BT4170" s="15"/>
      <c r="BU4170" s="15"/>
      <c r="BV4170" s="15"/>
      <c r="BW4170" s="15"/>
      <c r="BX4170" s="15"/>
      <c r="BY4170" s="15"/>
      <c r="BZ4170" s="15"/>
      <c r="CA4170" s="15"/>
      <c r="CB4170" s="15"/>
      <c r="CC4170" s="15"/>
      <c r="CD4170" s="15"/>
      <c r="CE4170" s="15"/>
      <c r="CF4170" s="15"/>
      <c r="CG4170" s="15"/>
      <c r="CH4170" s="15"/>
      <c r="CI4170" s="15"/>
      <c r="CJ4170" s="15"/>
      <c r="CK4170" s="15"/>
      <c r="CL4170" s="15"/>
      <c r="CM4170" s="15"/>
      <c r="CN4170" s="15"/>
      <c r="CO4170" s="15"/>
      <c r="CP4170" s="15"/>
      <c r="CQ4170" s="15"/>
      <c r="CR4170" s="15"/>
      <c r="CS4170" s="15"/>
      <c r="CT4170" s="15"/>
      <c r="CU4170" s="15"/>
      <c r="CV4170" s="15"/>
      <c r="CW4170" s="15"/>
      <c r="CX4170" s="15"/>
      <c r="CY4170" s="15"/>
      <c r="CZ4170" s="15"/>
      <c r="DA4170" s="15"/>
      <c r="DB4170" s="15"/>
      <c r="DC4170" s="15"/>
      <c r="DD4170" s="15"/>
      <c r="DE4170" s="15"/>
      <c r="DF4170" s="15"/>
      <c r="DG4170" s="15"/>
      <c r="DH4170" s="15"/>
      <c r="DI4170" s="15"/>
      <c r="DJ4170" s="15"/>
      <c r="DK4170" s="15"/>
      <c r="DL4170" s="15"/>
      <c r="DM4170" s="15"/>
      <c r="DN4170" s="15"/>
      <c r="DO4170" s="15"/>
      <c r="DP4170" s="15"/>
      <c r="DQ4170" s="15"/>
      <c r="DR4170" s="15"/>
      <c r="DS4170" s="15"/>
      <c r="DT4170" s="15"/>
      <c r="DU4170" s="15"/>
      <c r="DV4170" s="15"/>
      <c r="DW4170" s="15"/>
      <c r="DX4170" s="15"/>
      <c r="DY4170" s="15"/>
      <c r="DZ4170" s="15"/>
      <c r="EA4170" s="15"/>
      <c r="EB4170" s="15"/>
      <c r="EC4170" s="15"/>
      <c r="ED4170" s="15"/>
      <c r="EE4170" s="15"/>
      <c r="EF4170" s="15"/>
      <c r="EG4170" s="15"/>
      <c r="EH4170" s="15"/>
      <c r="EI4170" s="15"/>
      <c r="EJ4170" s="15"/>
      <c r="EK4170" s="15"/>
      <c r="EL4170" s="15"/>
      <c r="EM4170" s="15"/>
      <c r="EN4170" s="15"/>
      <c r="EO4170" s="15"/>
      <c r="EP4170" s="15"/>
      <c r="EQ4170" s="15"/>
      <c r="ER4170" s="15"/>
      <c r="ES4170" s="15"/>
      <c r="ET4170" s="15"/>
    </row>
    <row r="4171" spans="2:150" ht="26.25" customHeight="1" x14ac:dyDescent="0.2">
      <c r="B4171" s="15"/>
      <c r="C4171" s="15"/>
      <c r="D4171" s="15"/>
      <c r="E4171" s="15"/>
      <c r="F4171" s="15"/>
      <c r="G4171" s="15"/>
      <c r="H4171" s="15"/>
      <c r="AL4171" s="15"/>
      <c r="AM4171" s="15"/>
      <c r="AN4171" s="15"/>
      <c r="AO4171" s="15"/>
      <c r="AP4171" s="15"/>
      <c r="AQ4171" s="15"/>
      <c r="AR4171" s="15"/>
      <c r="AS4171" s="15"/>
      <c r="AT4171" s="15"/>
      <c r="AU4171" s="15"/>
      <c r="AV4171" s="15"/>
      <c r="AW4171" s="15"/>
      <c r="AX4171" s="15"/>
      <c r="AY4171" s="15"/>
      <c r="AZ4171" s="15"/>
      <c r="BA4171" s="15"/>
      <c r="BB4171" s="15"/>
      <c r="BC4171" s="15"/>
      <c r="BD4171" s="15"/>
      <c r="BE4171" s="15"/>
      <c r="BF4171" s="15"/>
      <c r="BG4171" s="15"/>
      <c r="BH4171" s="15"/>
      <c r="BI4171" s="15"/>
      <c r="BJ4171" s="15"/>
      <c r="BK4171" s="15"/>
      <c r="BL4171" s="15"/>
      <c r="BM4171" s="15"/>
      <c r="BN4171" s="15"/>
      <c r="BO4171" s="15"/>
      <c r="BP4171" s="15"/>
      <c r="BQ4171" s="15"/>
      <c r="BR4171" s="15"/>
      <c r="BS4171" s="15"/>
      <c r="BT4171" s="15"/>
      <c r="BU4171" s="15"/>
      <c r="BV4171" s="15"/>
      <c r="BW4171" s="15"/>
      <c r="BX4171" s="15"/>
      <c r="BY4171" s="15"/>
      <c r="BZ4171" s="15"/>
      <c r="CA4171" s="15"/>
      <c r="CB4171" s="15"/>
      <c r="CC4171" s="15"/>
      <c r="CD4171" s="15"/>
      <c r="CE4171" s="15"/>
      <c r="CF4171" s="15"/>
      <c r="CG4171" s="15"/>
      <c r="CH4171" s="15"/>
      <c r="CI4171" s="15"/>
      <c r="CJ4171" s="15"/>
      <c r="CK4171" s="15"/>
      <c r="CL4171" s="15"/>
      <c r="CM4171" s="15"/>
      <c r="CN4171" s="15"/>
      <c r="CO4171" s="15"/>
      <c r="CP4171" s="15"/>
      <c r="CQ4171" s="15"/>
      <c r="CR4171" s="15"/>
      <c r="CS4171" s="15"/>
      <c r="CT4171" s="15"/>
      <c r="CU4171" s="15"/>
      <c r="CV4171" s="15"/>
      <c r="CW4171" s="15"/>
      <c r="CX4171" s="15"/>
      <c r="CY4171" s="15"/>
      <c r="CZ4171" s="15"/>
      <c r="DA4171" s="15"/>
      <c r="DB4171" s="15"/>
      <c r="DC4171" s="15"/>
      <c r="DD4171" s="15"/>
      <c r="DE4171" s="15"/>
      <c r="DF4171" s="15"/>
      <c r="DG4171" s="15"/>
      <c r="DH4171" s="15"/>
      <c r="DI4171" s="15"/>
      <c r="DJ4171" s="15"/>
      <c r="DK4171" s="15"/>
      <c r="DL4171" s="15"/>
      <c r="DM4171" s="15"/>
      <c r="DN4171" s="15"/>
      <c r="DO4171" s="15"/>
      <c r="DP4171" s="15"/>
      <c r="DQ4171" s="15"/>
      <c r="DR4171" s="15"/>
      <c r="DS4171" s="15"/>
      <c r="DT4171" s="15"/>
      <c r="DU4171" s="15"/>
      <c r="DV4171" s="15"/>
      <c r="DW4171" s="15"/>
      <c r="DX4171" s="15"/>
      <c r="DY4171" s="15"/>
      <c r="DZ4171" s="15"/>
      <c r="EA4171" s="15"/>
      <c r="EB4171" s="15"/>
      <c r="EC4171" s="15"/>
      <c r="ED4171" s="15"/>
      <c r="EE4171" s="15"/>
      <c r="EF4171" s="15"/>
      <c r="EG4171" s="15"/>
      <c r="EH4171" s="15"/>
      <c r="EI4171" s="15"/>
      <c r="EJ4171" s="15"/>
      <c r="EK4171" s="15"/>
      <c r="EL4171" s="15"/>
      <c r="EM4171" s="15"/>
      <c r="EN4171" s="15"/>
      <c r="EO4171" s="15"/>
      <c r="EP4171" s="15"/>
      <c r="EQ4171" s="15"/>
      <c r="ER4171" s="15"/>
      <c r="ES4171" s="15"/>
      <c r="ET4171" s="15"/>
    </row>
    <row r="4172" spans="2:150" ht="26.25" customHeight="1" x14ac:dyDescent="0.2">
      <c r="B4172" s="15"/>
      <c r="C4172" s="15"/>
      <c r="D4172" s="15"/>
      <c r="E4172" s="15"/>
      <c r="F4172" s="15"/>
      <c r="G4172" s="15"/>
      <c r="H4172" s="15"/>
      <c r="AL4172" s="15"/>
      <c r="AM4172" s="15"/>
      <c r="AN4172" s="15"/>
      <c r="AO4172" s="15"/>
      <c r="AP4172" s="15"/>
      <c r="AQ4172" s="15"/>
      <c r="AR4172" s="15"/>
      <c r="AS4172" s="15"/>
      <c r="AT4172" s="15"/>
      <c r="AU4172" s="15"/>
      <c r="AV4172" s="15"/>
      <c r="AW4172" s="15"/>
      <c r="AX4172" s="15"/>
      <c r="AY4172" s="15"/>
      <c r="AZ4172" s="15"/>
      <c r="BA4172" s="15"/>
      <c r="BB4172" s="15"/>
      <c r="BC4172" s="15"/>
      <c r="BD4172" s="15"/>
      <c r="BE4172" s="15"/>
      <c r="BF4172" s="15"/>
      <c r="BG4172" s="15"/>
      <c r="BH4172" s="15"/>
      <c r="BI4172" s="15"/>
      <c r="BJ4172" s="15"/>
      <c r="BK4172" s="15"/>
      <c r="BL4172" s="15"/>
      <c r="BM4172" s="15"/>
      <c r="BN4172" s="15"/>
      <c r="BO4172" s="15"/>
      <c r="BP4172" s="15"/>
      <c r="BQ4172" s="15"/>
      <c r="BR4172" s="15"/>
      <c r="BS4172" s="15"/>
      <c r="BT4172" s="15"/>
      <c r="BU4172" s="15"/>
      <c r="BV4172" s="15"/>
      <c r="BW4172" s="15"/>
      <c r="BX4172" s="15"/>
      <c r="BY4172" s="15"/>
      <c r="BZ4172" s="15"/>
      <c r="CA4172" s="15"/>
      <c r="CB4172" s="15"/>
      <c r="CC4172" s="15"/>
      <c r="CD4172" s="15"/>
      <c r="CE4172" s="15"/>
      <c r="CF4172" s="15"/>
      <c r="CG4172" s="15"/>
      <c r="CH4172" s="15"/>
      <c r="CI4172" s="15"/>
      <c r="CJ4172" s="15"/>
      <c r="CK4172" s="15"/>
      <c r="CL4172" s="15"/>
      <c r="CM4172" s="15"/>
      <c r="CN4172" s="15"/>
      <c r="CO4172" s="15"/>
      <c r="CP4172" s="15"/>
      <c r="CQ4172" s="15"/>
      <c r="CR4172" s="15"/>
      <c r="CS4172" s="15"/>
      <c r="CT4172" s="15"/>
      <c r="CU4172" s="15"/>
      <c r="CV4172" s="15"/>
      <c r="CW4172" s="15"/>
      <c r="CX4172" s="15"/>
      <c r="CY4172" s="15"/>
      <c r="CZ4172" s="15"/>
      <c r="DA4172" s="15"/>
      <c r="DB4172" s="15"/>
      <c r="DC4172" s="15"/>
      <c r="DD4172" s="15"/>
      <c r="DE4172" s="15"/>
      <c r="DF4172" s="15"/>
      <c r="DG4172" s="15"/>
      <c r="DH4172" s="15"/>
      <c r="DI4172" s="15"/>
      <c r="DJ4172" s="15"/>
      <c r="DK4172" s="15"/>
      <c r="DL4172" s="15"/>
      <c r="DM4172" s="15"/>
      <c r="DN4172" s="15"/>
      <c r="DO4172" s="15"/>
      <c r="DP4172" s="15"/>
      <c r="DQ4172" s="15"/>
      <c r="DR4172" s="15"/>
      <c r="DS4172" s="15"/>
      <c r="DT4172" s="15"/>
      <c r="DU4172" s="15"/>
      <c r="DV4172" s="15"/>
      <c r="DW4172" s="15"/>
      <c r="DX4172" s="15"/>
      <c r="DY4172" s="15"/>
      <c r="DZ4172" s="15"/>
      <c r="EA4172" s="15"/>
      <c r="EB4172" s="15"/>
      <c r="EC4172" s="15"/>
      <c r="ED4172" s="15"/>
      <c r="EE4172" s="15"/>
      <c r="EF4172" s="15"/>
      <c r="EG4172" s="15"/>
      <c r="EH4172" s="15"/>
      <c r="EI4172" s="15"/>
      <c r="EJ4172" s="15"/>
      <c r="EK4172" s="15"/>
      <c r="EL4172" s="15"/>
      <c r="EM4172" s="15"/>
      <c r="EN4172" s="15"/>
      <c r="EO4172" s="15"/>
      <c r="EP4172" s="15"/>
      <c r="EQ4172" s="15"/>
      <c r="ER4172" s="15"/>
      <c r="ES4172" s="15"/>
      <c r="ET4172" s="15"/>
    </row>
    <row r="4173" spans="2:150" ht="26.25" customHeight="1" x14ac:dyDescent="0.2">
      <c r="B4173" s="15"/>
      <c r="C4173" s="15"/>
      <c r="D4173" s="15"/>
      <c r="E4173" s="15"/>
      <c r="F4173" s="15"/>
      <c r="G4173" s="15"/>
      <c r="H4173" s="15"/>
      <c r="AL4173" s="15"/>
      <c r="AM4173" s="15"/>
      <c r="AN4173" s="15"/>
      <c r="AO4173" s="15"/>
      <c r="AP4173" s="15"/>
      <c r="AQ4173" s="15"/>
      <c r="AR4173" s="15"/>
      <c r="AS4173" s="15"/>
      <c r="AT4173" s="15"/>
      <c r="AU4173" s="15"/>
      <c r="AV4173" s="15"/>
      <c r="AW4173" s="15"/>
      <c r="AX4173" s="15"/>
      <c r="AY4173" s="15"/>
      <c r="AZ4173" s="15"/>
      <c r="BA4173" s="15"/>
      <c r="BB4173" s="15"/>
      <c r="BC4173" s="15"/>
      <c r="BD4173" s="15"/>
      <c r="BE4173" s="15"/>
      <c r="BF4173" s="15"/>
      <c r="BG4173" s="15"/>
      <c r="BH4173" s="15"/>
      <c r="BI4173" s="15"/>
      <c r="BJ4173" s="15"/>
      <c r="BK4173" s="15"/>
      <c r="BL4173" s="15"/>
      <c r="BM4173" s="15"/>
      <c r="BN4173" s="15"/>
      <c r="BO4173" s="15"/>
      <c r="BP4173" s="15"/>
      <c r="BQ4173" s="15"/>
      <c r="BR4173" s="15"/>
      <c r="BS4173" s="15"/>
      <c r="BT4173" s="15"/>
      <c r="BU4173" s="15"/>
      <c r="BV4173" s="15"/>
      <c r="BW4173" s="15"/>
      <c r="BX4173" s="15"/>
      <c r="BY4173" s="15"/>
      <c r="BZ4173" s="15"/>
      <c r="CA4173" s="15"/>
      <c r="CB4173" s="15"/>
      <c r="CC4173" s="15"/>
      <c r="CD4173" s="15"/>
      <c r="CE4173" s="15"/>
      <c r="CF4173" s="15"/>
      <c r="CG4173" s="15"/>
      <c r="CH4173" s="15"/>
      <c r="CI4173" s="15"/>
      <c r="CJ4173" s="15"/>
      <c r="CK4173" s="15"/>
      <c r="CL4173" s="15"/>
      <c r="CM4173" s="15"/>
      <c r="CN4173" s="15"/>
      <c r="CO4173" s="15"/>
      <c r="CP4173" s="15"/>
      <c r="CQ4173" s="15"/>
      <c r="CR4173" s="15"/>
      <c r="CS4173" s="15"/>
      <c r="CT4173" s="15"/>
      <c r="CU4173" s="15"/>
      <c r="CV4173" s="15"/>
      <c r="CW4173" s="15"/>
      <c r="CX4173" s="15"/>
      <c r="CY4173" s="15"/>
      <c r="CZ4173" s="15"/>
      <c r="DA4173" s="15"/>
      <c r="DB4173" s="15"/>
      <c r="DC4173" s="15"/>
      <c r="DD4173" s="15"/>
      <c r="DE4173" s="15"/>
      <c r="DF4173" s="15"/>
      <c r="DG4173" s="15"/>
      <c r="DH4173" s="15"/>
      <c r="DI4173" s="15"/>
      <c r="DJ4173" s="15"/>
      <c r="DK4173" s="15"/>
      <c r="DL4173" s="15"/>
      <c r="DM4173" s="15"/>
      <c r="DN4173" s="15"/>
      <c r="DO4173" s="15"/>
      <c r="DP4173" s="15"/>
      <c r="DQ4173" s="15"/>
      <c r="DR4173" s="15"/>
      <c r="DS4173" s="15"/>
      <c r="DT4173" s="15"/>
      <c r="DU4173" s="15"/>
      <c r="DV4173" s="15"/>
      <c r="DW4173" s="15"/>
      <c r="DX4173" s="15"/>
      <c r="DY4173" s="15"/>
      <c r="DZ4173" s="15"/>
      <c r="EA4173" s="15"/>
      <c r="EB4173" s="15"/>
      <c r="EC4173" s="15"/>
      <c r="ED4173" s="15"/>
      <c r="EE4173" s="15"/>
      <c r="EF4173" s="15"/>
      <c r="EG4173" s="15"/>
      <c r="EH4173" s="15"/>
      <c r="EI4173" s="15"/>
      <c r="EJ4173" s="15"/>
      <c r="EK4173" s="15"/>
      <c r="EL4173" s="15"/>
      <c r="EM4173" s="15"/>
      <c r="EN4173" s="15"/>
      <c r="EO4173" s="15"/>
      <c r="EP4173" s="15"/>
      <c r="EQ4173" s="15"/>
      <c r="ER4173" s="15"/>
      <c r="ES4173" s="15"/>
      <c r="ET4173" s="15"/>
    </row>
    <row r="4174" spans="2:150" ht="26.25" customHeight="1" x14ac:dyDescent="0.2">
      <c r="B4174" s="15"/>
      <c r="C4174" s="15"/>
      <c r="D4174" s="15"/>
      <c r="E4174" s="15"/>
      <c r="F4174" s="15"/>
      <c r="G4174" s="15"/>
      <c r="H4174" s="15"/>
      <c r="AL4174" s="15"/>
      <c r="AM4174" s="15"/>
      <c r="AN4174" s="15"/>
      <c r="AO4174" s="15"/>
      <c r="AP4174" s="15"/>
      <c r="AQ4174" s="15"/>
      <c r="AR4174" s="15"/>
      <c r="AS4174" s="15"/>
      <c r="AT4174" s="15"/>
      <c r="AU4174" s="15"/>
      <c r="AV4174" s="15"/>
      <c r="AW4174" s="15"/>
      <c r="AX4174" s="15"/>
      <c r="AY4174" s="15"/>
      <c r="AZ4174" s="15"/>
      <c r="BA4174" s="15"/>
      <c r="BB4174" s="15"/>
      <c r="BC4174" s="15"/>
      <c r="BD4174" s="15"/>
      <c r="BE4174" s="15"/>
      <c r="BF4174" s="15"/>
      <c r="BG4174" s="15"/>
      <c r="BH4174" s="15"/>
      <c r="BI4174" s="15"/>
      <c r="BJ4174" s="15"/>
      <c r="BK4174" s="15"/>
      <c r="BL4174" s="15"/>
      <c r="BM4174" s="15"/>
      <c r="BN4174" s="15"/>
      <c r="BO4174" s="15"/>
      <c r="BP4174" s="15"/>
      <c r="BQ4174" s="15"/>
      <c r="BR4174" s="15"/>
      <c r="BS4174" s="15"/>
      <c r="BT4174" s="15"/>
      <c r="BU4174" s="15"/>
      <c r="BV4174" s="15"/>
      <c r="BW4174" s="15"/>
      <c r="BX4174" s="15"/>
      <c r="BY4174" s="15"/>
      <c r="BZ4174" s="15"/>
      <c r="CA4174" s="15"/>
      <c r="CB4174" s="15"/>
      <c r="CC4174" s="15"/>
      <c r="CD4174" s="15"/>
      <c r="CE4174" s="15"/>
      <c r="CF4174" s="15"/>
      <c r="CG4174" s="15"/>
      <c r="CH4174" s="15"/>
      <c r="CI4174" s="15"/>
      <c r="CJ4174" s="15"/>
      <c r="CK4174" s="15"/>
      <c r="CL4174" s="15"/>
      <c r="CM4174" s="15"/>
      <c r="CN4174" s="15"/>
      <c r="CO4174" s="15"/>
      <c r="CP4174" s="15"/>
      <c r="CQ4174" s="15"/>
      <c r="CR4174" s="15"/>
      <c r="CS4174" s="15"/>
      <c r="CT4174" s="15"/>
      <c r="CU4174" s="15"/>
      <c r="CV4174" s="15"/>
      <c r="CW4174" s="15"/>
      <c r="CX4174" s="15"/>
      <c r="CY4174" s="15"/>
      <c r="CZ4174" s="15"/>
      <c r="DA4174" s="15"/>
      <c r="DB4174" s="15"/>
      <c r="DC4174" s="15"/>
      <c r="DD4174" s="15"/>
      <c r="DE4174" s="15"/>
      <c r="DF4174" s="15"/>
      <c r="DG4174" s="15"/>
      <c r="DH4174" s="15"/>
      <c r="DI4174" s="15"/>
      <c r="DJ4174" s="15"/>
      <c r="DK4174" s="15"/>
      <c r="DL4174" s="15"/>
      <c r="DM4174" s="15"/>
      <c r="DN4174" s="15"/>
      <c r="DO4174" s="15"/>
      <c r="DP4174" s="15"/>
      <c r="DQ4174" s="15"/>
      <c r="DR4174" s="15"/>
      <c r="DS4174" s="15"/>
      <c r="DT4174" s="15"/>
      <c r="DU4174" s="15"/>
      <c r="DV4174" s="15"/>
      <c r="DW4174" s="15"/>
      <c r="DX4174" s="15"/>
      <c r="DY4174" s="15"/>
      <c r="DZ4174" s="15"/>
      <c r="EA4174" s="15"/>
      <c r="EB4174" s="15"/>
      <c r="EC4174" s="15"/>
      <c r="ED4174" s="15"/>
      <c r="EE4174" s="15"/>
      <c r="EF4174" s="15"/>
      <c r="EG4174" s="15"/>
      <c r="EH4174" s="15"/>
      <c r="EI4174" s="15"/>
      <c r="EJ4174" s="15"/>
      <c r="EK4174" s="15"/>
      <c r="EL4174" s="15"/>
      <c r="EM4174" s="15"/>
      <c r="EN4174" s="15"/>
      <c r="EO4174" s="15"/>
      <c r="EP4174" s="15"/>
      <c r="EQ4174" s="15"/>
      <c r="ER4174" s="15"/>
      <c r="ES4174" s="15"/>
      <c r="ET4174" s="15"/>
    </row>
    <row r="4175" spans="2:150" ht="26.25" customHeight="1" x14ac:dyDescent="0.2">
      <c r="B4175" s="15"/>
      <c r="C4175" s="15"/>
      <c r="D4175" s="15"/>
      <c r="E4175" s="15"/>
      <c r="F4175" s="15"/>
      <c r="G4175" s="15"/>
      <c r="H4175" s="15"/>
      <c r="AL4175" s="15"/>
      <c r="AM4175" s="15"/>
      <c r="AN4175" s="15"/>
      <c r="AO4175" s="15"/>
      <c r="AP4175" s="15"/>
      <c r="AQ4175" s="15"/>
      <c r="AR4175" s="15"/>
      <c r="AS4175" s="15"/>
      <c r="AT4175" s="15"/>
      <c r="AU4175" s="15"/>
      <c r="AV4175" s="15"/>
      <c r="AW4175" s="15"/>
      <c r="AX4175" s="15"/>
      <c r="AY4175" s="15"/>
      <c r="AZ4175" s="15"/>
      <c r="BA4175" s="15"/>
      <c r="BB4175" s="15"/>
      <c r="BC4175" s="15"/>
      <c r="BD4175" s="15"/>
      <c r="BE4175" s="15"/>
      <c r="BF4175" s="15"/>
      <c r="BG4175" s="15"/>
      <c r="BH4175" s="15"/>
      <c r="BI4175" s="15"/>
      <c r="BJ4175" s="15"/>
      <c r="BK4175" s="15"/>
      <c r="BL4175" s="15"/>
      <c r="BM4175" s="15"/>
      <c r="BN4175" s="15"/>
      <c r="BO4175" s="15"/>
      <c r="BP4175" s="15"/>
      <c r="BQ4175" s="15"/>
      <c r="BR4175" s="15"/>
      <c r="BS4175" s="15"/>
      <c r="BT4175" s="15"/>
      <c r="BU4175" s="15"/>
      <c r="BV4175" s="15"/>
      <c r="BW4175" s="15"/>
      <c r="BX4175" s="15"/>
      <c r="BY4175" s="15"/>
      <c r="BZ4175" s="15"/>
      <c r="CA4175" s="15"/>
      <c r="CB4175" s="15"/>
      <c r="CC4175" s="15"/>
      <c r="CD4175" s="15"/>
      <c r="CE4175" s="15"/>
      <c r="CF4175" s="15"/>
      <c r="CG4175" s="15"/>
      <c r="CH4175" s="15"/>
      <c r="CI4175" s="15"/>
      <c r="CJ4175" s="15"/>
      <c r="CK4175" s="15"/>
      <c r="CL4175" s="15"/>
      <c r="CM4175" s="15"/>
      <c r="CN4175" s="15"/>
      <c r="CO4175" s="15"/>
      <c r="CP4175" s="15"/>
      <c r="CQ4175" s="15"/>
      <c r="CR4175" s="15"/>
      <c r="CS4175" s="15"/>
      <c r="CT4175" s="15"/>
      <c r="CU4175" s="15"/>
      <c r="CV4175" s="15"/>
      <c r="CW4175" s="15"/>
      <c r="CX4175" s="15"/>
      <c r="CY4175" s="15"/>
      <c r="CZ4175" s="15"/>
      <c r="DA4175" s="15"/>
      <c r="DB4175" s="15"/>
      <c r="DC4175" s="15"/>
      <c r="DD4175" s="15"/>
      <c r="DE4175" s="15"/>
      <c r="DF4175" s="15"/>
      <c r="DG4175" s="15"/>
      <c r="DH4175" s="15"/>
      <c r="DI4175" s="15"/>
      <c r="DJ4175" s="15"/>
      <c r="DK4175" s="15"/>
      <c r="DL4175" s="15"/>
      <c r="DM4175" s="15"/>
      <c r="DN4175" s="15"/>
      <c r="DO4175" s="15"/>
      <c r="DP4175" s="15"/>
      <c r="DQ4175" s="15"/>
      <c r="DR4175" s="15"/>
      <c r="DS4175" s="15"/>
      <c r="DT4175" s="15"/>
      <c r="DU4175" s="15"/>
      <c r="DV4175" s="15"/>
      <c r="DW4175" s="15"/>
      <c r="DX4175" s="15"/>
      <c r="DY4175" s="15"/>
      <c r="DZ4175" s="15"/>
      <c r="EA4175" s="15"/>
      <c r="EB4175" s="15"/>
      <c r="EC4175" s="15"/>
      <c r="ED4175" s="15"/>
      <c r="EE4175" s="15"/>
      <c r="EF4175" s="15"/>
      <c r="EG4175" s="15"/>
      <c r="EH4175" s="15"/>
      <c r="EI4175" s="15"/>
      <c r="EJ4175" s="15"/>
      <c r="EK4175" s="15"/>
      <c r="EL4175" s="15"/>
      <c r="EM4175" s="15"/>
      <c r="EN4175" s="15"/>
      <c r="EO4175" s="15"/>
      <c r="EP4175" s="15"/>
      <c r="EQ4175" s="15"/>
      <c r="ER4175" s="15"/>
      <c r="ES4175" s="15"/>
      <c r="ET4175" s="15"/>
    </row>
    <row r="4176" spans="2:150" ht="26.25" customHeight="1" x14ac:dyDescent="0.2">
      <c r="B4176" s="15"/>
      <c r="C4176" s="15"/>
      <c r="D4176" s="15"/>
      <c r="E4176" s="15"/>
      <c r="F4176" s="15"/>
      <c r="G4176" s="15"/>
      <c r="H4176" s="15"/>
      <c r="AL4176" s="15"/>
      <c r="AM4176" s="15"/>
      <c r="AN4176" s="15"/>
      <c r="AO4176" s="15"/>
      <c r="AP4176" s="15"/>
      <c r="AQ4176" s="15"/>
      <c r="AR4176" s="15"/>
      <c r="AS4176" s="15"/>
      <c r="AT4176" s="15"/>
      <c r="AU4176" s="15"/>
      <c r="AV4176" s="15"/>
      <c r="AW4176" s="15"/>
      <c r="AX4176" s="15"/>
      <c r="AY4176" s="15"/>
      <c r="AZ4176" s="15"/>
      <c r="BA4176" s="15"/>
      <c r="BB4176" s="15"/>
      <c r="BC4176" s="15"/>
      <c r="BD4176" s="15"/>
      <c r="BE4176" s="15"/>
      <c r="BF4176" s="15"/>
      <c r="BG4176" s="15"/>
      <c r="BH4176" s="15"/>
      <c r="BI4176" s="15"/>
      <c r="BJ4176" s="15"/>
      <c r="BK4176" s="15"/>
      <c r="BL4176" s="15"/>
      <c r="BM4176" s="15"/>
      <c r="BN4176" s="15"/>
      <c r="BO4176" s="15"/>
      <c r="BP4176" s="15"/>
      <c r="BQ4176" s="15"/>
      <c r="BR4176" s="15"/>
      <c r="BS4176" s="15"/>
      <c r="BT4176" s="15"/>
      <c r="BU4176" s="15"/>
      <c r="BV4176" s="15"/>
      <c r="BW4176" s="15"/>
      <c r="BX4176" s="15"/>
      <c r="BY4176" s="15"/>
      <c r="BZ4176" s="15"/>
      <c r="CA4176" s="15"/>
      <c r="CB4176" s="15"/>
      <c r="CC4176" s="15"/>
      <c r="CD4176" s="15"/>
      <c r="CE4176" s="15"/>
      <c r="CF4176" s="15"/>
      <c r="CG4176" s="15"/>
      <c r="CH4176" s="15"/>
      <c r="CI4176" s="15"/>
      <c r="CJ4176" s="15"/>
      <c r="CK4176" s="15"/>
      <c r="CL4176" s="15"/>
      <c r="CM4176" s="15"/>
      <c r="CN4176" s="15"/>
      <c r="CO4176" s="15"/>
      <c r="CP4176" s="15"/>
      <c r="CQ4176" s="15"/>
      <c r="CR4176" s="15"/>
      <c r="CS4176" s="15"/>
      <c r="CT4176" s="15"/>
      <c r="CU4176" s="15"/>
      <c r="CV4176" s="15"/>
      <c r="CW4176" s="15"/>
      <c r="CX4176" s="15"/>
      <c r="CY4176" s="15"/>
      <c r="CZ4176" s="15"/>
      <c r="DA4176" s="15"/>
      <c r="DB4176" s="15"/>
      <c r="DC4176" s="15"/>
      <c r="DD4176" s="15"/>
      <c r="DE4176" s="15"/>
      <c r="DF4176" s="15"/>
      <c r="DG4176" s="15"/>
      <c r="DH4176" s="15"/>
      <c r="DI4176" s="15"/>
      <c r="DJ4176" s="15"/>
      <c r="DK4176" s="15"/>
      <c r="DL4176" s="15"/>
      <c r="DM4176" s="15"/>
      <c r="DN4176" s="15"/>
      <c r="DO4176" s="15"/>
      <c r="DP4176" s="15"/>
      <c r="DQ4176" s="15"/>
      <c r="DR4176" s="15"/>
      <c r="DS4176" s="15"/>
      <c r="DT4176" s="15"/>
      <c r="DU4176" s="15"/>
      <c r="DV4176" s="15"/>
      <c r="DW4176" s="15"/>
      <c r="DX4176" s="15"/>
      <c r="DY4176" s="15"/>
      <c r="DZ4176" s="15"/>
      <c r="EA4176" s="15"/>
      <c r="EB4176" s="15"/>
      <c r="EC4176" s="15"/>
      <c r="ED4176" s="15"/>
      <c r="EE4176" s="15"/>
      <c r="EF4176" s="15"/>
      <c r="EG4176" s="15"/>
      <c r="EH4176" s="15"/>
      <c r="EI4176" s="15"/>
      <c r="EJ4176" s="15"/>
      <c r="EK4176" s="15"/>
      <c r="EL4176" s="15"/>
      <c r="EM4176" s="15"/>
      <c r="EN4176" s="15"/>
      <c r="EO4176" s="15"/>
      <c r="EP4176" s="15"/>
      <c r="EQ4176" s="15"/>
      <c r="ER4176" s="15"/>
      <c r="ES4176" s="15"/>
      <c r="ET4176" s="15"/>
    </row>
    <row r="4177" spans="2:150" ht="26.25" customHeight="1" x14ac:dyDescent="0.2">
      <c r="B4177" s="15"/>
      <c r="C4177" s="15"/>
      <c r="D4177" s="15"/>
      <c r="E4177" s="15"/>
      <c r="F4177" s="15"/>
      <c r="G4177" s="15"/>
      <c r="H4177" s="15"/>
      <c r="AL4177" s="15"/>
      <c r="AM4177" s="15"/>
      <c r="AN4177" s="15"/>
      <c r="AO4177" s="15"/>
      <c r="AP4177" s="15"/>
      <c r="AQ4177" s="15"/>
      <c r="AR4177" s="15"/>
      <c r="AS4177" s="15"/>
      <c r="AT4177" s="15"/>
      <c r="AU4177" s="15"/>
      <c r="AV4177" s="15"/>
      <c r="AW4177" s="15"/>
      <c r="AX4177" s="15"/>
      <c r="AY4177" s="15"/>
      <c r="AZ4177" s="15"/>
      <c r="BA4177" s="15"/>
      <c r="BB4177" s="15"/>
      <c r="BC4177" s="15"/>
      <c r="BD4177" s="15"/>
      <c r="BE4177" s="15"/>
      <c r="BF4177" s="15"/>
      <c r="BG4177" s="15"/>
      <c r="BH4177" s="15"/>
      <c r="BI4177" s="15"/>
      <c r="BJ4177" s="15"/>
      <c r="BK4177" s="15"/>
      <c r="BL4177" s="15"/>
      <c r="BM4177" s="15"/>
      <c r="BN4177" s="15"/>
      <c r="BO4177" s="15"/>
      <c r="BP4177" s="15"/>
      <c r="BQ4177" s="15"/>
      <c r="BR4177" s="15"/>
      <c r="BS4177" s="15"/>
      <c r="BT4177" s="15"/>
      <c r="BU4177" s="15"/>
      <c r="BV4177" s="15"/>
      <c r="BW4177" s="15"/>
      <c r="BX4177" s="15"/>
      <c r="BY4177" s="15"/>
      <c r="BZ4177" s="15"/>
      <c r="CA4177" s="15"/>
      <c r="CB4177" s="15"/>
      <c r="CC4177" s="15"/>
      <c r="CD4177" s="15"/>
      <c r="CE4177" s="15"/>
      <c r="CF4177" s="15"/>
      <c r="CG4177" s="15"/>
      <c r="CH4177" s="15"/>
      <c r="CI4177" s="15"/>
      <c r="CJ4177" s="15"/>
      <c r="CK4177" s="15"/>
      <c r="CL4177" s="15"/>
      <c r="CM4177" s="15"/>
      <c r="CN4177" s="15"/>
      <c r="CO4177" s="15"/>
      <c r="CP4177" s="15"/>
      <c r="CQ4177" s="15"/>
      <c r="CR4177" s="15"/>
      <c r="CS4177" s="15"/>
      <c r="CT4177" s="15"/>
      <c r="CU4177" s="15"/>
      <c r="CV4177" s="15"/>
      <c r="CW4177" s="15"/>
      <c r="CX4177" s="15"/>
      <c r="CY4177" s="15"/>
      <c r="CZ4177" s="15"/>
      <c r="DA4177" s="15"/>
      <c r="DB4177" s="15"/>
      <c r="DC4177" s="15"/>
      <c r="DD4177" s="15"/>
      <c r="DE4177" s="15"/>
      <c r="DF4177" s="15"/>
      <c r="DG4177" s="15"/>
      <c r="DH4177" s="15"/>
      <c r="DI4177" s="15"/>
      <c r="DJ4177" s="15"/>
      <c r="DK4177" s="15"/>
      <c r="DL4177" s="15"/>
      <c r="DM4177" s="15"/>
      <c r="DN4177" s="15"/>
      <c r="DO4177" s="15"/>
      <c r="DP4177" s="15"/>
      <c r="DQ4177" s="15"/>
      <c r="DR4177" s="15"/>
      <c r="DS4177" s="15"/>
      <c r="DT4177" s="15"/>
      <c r="DU4177" s="15"/>
      <c r="DV4177" s="15"/>
      <c r="DW4177" s="15"/>
      <c r="DX4177" s="15"/>
      <c r="DY4177" s="15"/>
      <c r="DZ4177" s="15"/>
      <c r="EA4177" s="15"/>
      <c r="EB4177" s="15"/>
      <c r="EC4177" s="15"/>
      <c r="ED4177" s="15"/>
      <c r="EE4177" s="15"/>
      <c r="EF4177" s="15"/>
      <c r="EG4177" s="15"/>
      <c r="EH4177" s="15"/>
      <c r="EI4177" s="15"/>
      <c r="EJ4177" s="15"/>
      <c r="EK4177" s="15"/>
      <c r="EL4177" s="15"/>
      <c r="EM4177" s="15"/>
      <c r="EN4177" s="15"/>
      <c r="EO4177" s="15"/>
      <c r="EP4177" s="15"/>
      <c r="EQ4177" s="15"/>
      <c r="ER4177" s="15"/>
      <c r="ES4177" s="15"/>
      <c r="ET4177" s="15"/>
    </row>
    <row r="4178" spans="2:150" ht="26.25" customHeight="1" x14ac:dyDescent="0.2">
      <c r="B4178" s="15"/>
      <c r="C4178" s="15"/>
      <c r="D4178" s="15"/>
      <c r="E4178" s="15"/>
      <c r="F4178" s="15"/>
      <c r="G4178" s="15"/>
      <c r="H4178" s="15"/>
      <c r="AL4178" s="15"/>
      <c r="AM4178" s="15"/>
      <c r="AN4178" s="15"/>
      <c r="AO4178" s="15"/>
      <c r="AP4178" s="15"/>
      <c r="AQ4178" s="15"/>
      <c r="AR4178" s="15"/>
      <c r="AS4178" s="15"/>
      <c r="AT4178" s="15"/>
      <c r="AU4178" s="15"/>
      <c r="AV4178" s="15"/>
      <c r="AW4178" s="15"/>
      <c r="AX4178" s="15"/>
      <c r="AY4178" s="15"/>
      <c r="AZ4178" s="15"/>
      <c r="BA4178" s="15"/>
      <c r="BB4178" s="15"/>
      <c r="BC4178" s="15"/>
      <c r="BD4178" s="15"/>
      <c r="BE4178" s="15"/>
      <c r="BF4178" s="15"/>
      <c r="BG4178" s="15"/>
      <c r="BH4178" s="15"/>
      <c r="BI4178" s="15"/>
      <c r="BJ4178" s="15"/>
      <c r="BK4178" s="15"/>
      <c r="BL4178" s="15"/>
      <c r="BM4178" s="15"/>
      <c r="BN4178" s="15"/>
      <c r="BO4178" s="15"/>
      <c r="BP4178" s="15"/>
      <c r="BQ4178" s="15"/>
      <c r="BR4178" s="15"/>
      <c r="BS4178" s="15"/>
      <c r="BT4178" s="15"/>
      <c r="BU4178" s="15"/>
      <c r="BV4178" s="15"/>
      <c r="BW4178" s="15"/>
      <c r="BX4178" s="15"/>
      <c r="BY4178" s="15"/>
      <c r="BZ4178" s="15"/>
      <c r="CA4178" s="15"/>
      <c r="CB4178" s="15"/>
      <c r="CC4178" s="15"/>
      <c r="CD4178" s="15"/>
      <c r="CE4178" s="15"/>
      <c r="CF4178" s="15"/>
      <c r="CG4178" s="15"/>
      <c r="CH4178" s="15"/>
      <c r="CI4178" s="15"/>
      <c r="CJ4178" s="15"/>
      <c r="CK4178" s="15"/>
      <c r="CL4178" s="15"/>
      <c r="CM4178" s="15"/>
      <c r="CN4178" s="15"/>
      <c r="CO4178" s="15"/>
      <c r="CP4178" s="15"/>
      <c r="CQ4178" s="15"/>
      <c r="CR4178" s="15"/>
      <c r="CS4178" s="15"/>
      <c r="CT4178" s="15"/>
      <c r="CU4178" s="15"/>
      <c r="CV4178" s="15"/>
      <c r="CW4178" s="15"/>
      <c r="CX4178" s="15"/>
      <c r="CY4178" s="15"/>
      <c r="CZ4178" s="15"/>
      <c r="DA4178" s="15"/>
      <c r="DB4178" s="15"/>
      <c r="DC4178" s="15"/>
      <c r="DD4178" s="15"/>
      <c r="DE4178" s="15"/>
      <c r="DF4178" s="15"/>
      <c r="DG4178" s="15"/>
      <c r="DH4178" s="15"/>
      <c r="DI4178" s="15"/>
      <c r="DJ4178" s="15"/>
      <c r="DK4178" s="15"/>
      <c r="DL4178" s="15"/>
      <c r="DM4178" s="15"/>
      <c r="DN4178" s="15"/>
      <c r="DO4178" s="15"/>
      <c r="DP4178" s="15"/>
      <c r="DQ4178" s="15"/>
      <c r="DR4178" s="15"/>
      <c r="DS4178" s="15"/>
      <c r="DT4178" s="15"/>
      <c r="DU4178" s="15"/>
      <c r="DV4178" s="15"/>
      <c r="DW4178" s="15"/>
      <c r="DX4178" s="15"/>
      <c r="DY4178" s="15"/>
      <c r="DZ4178" s="15"/>
      <c r="EA4178" s="15"/>
      <c r="EB4178" s="15"/>
      <c r="EC4178" s="15"/>
      <c r="ED4178" s="15"/>
      <c r="EE4178" s="15"/>
      <c r="EF4178" s="15"/>
      <c r="EG4178" s="15"/>
      <c r="EH4178" s="15"/>
      <c r="EI4178" s="15"/>
      <c r="EJ4178" s="15"/>
      <c r="EK4178" s="15"/>
      <c r="EL4178" s="15"/>
      <c r="EM4178" s="15"/>
      <c r="EN4178" s="15"/>
      <c r="EO4178" s="15"/>
      <c r="EP4178" s="15"/>
      <c r="EQ4178" s="15"/>
      <c r="ER4178" s="15"/>
      <c r="ES4178" s="15"/>
      <c r="ET4178" s="15"/>
    </row>
    <row r="4179" spans="2:150" ht="26.25" customHeight="1" x14ac:dyDescent="0.2">
      <c r="B4179" s="15"/>
      <c r="C4179" s="15"/>
      <c r="D4179" s="15"/>
      <c r="E4179" s="15"/>
      <c r="F4179" s="15"/>
      <c r="G4179" s="15"/>
      <c r="H4179" s="15"/>
      <c r="AL4179" s="15"/>
      <c r="AM4179" s="15"/>
      <c r="AN4179" s="15"/>
      <c r="AO4179" s="15"/>
      <c r="AP4179" s="15"/>
      <c r="AQ4179" s="15"/>
      <c r="AR4179" s="15"/>
      <c r="AS4179" s="15"/>
      <c r="AT4179" s="15"/>
      <c r="AU4179" s="15"/>
      <c r="AV4179" s="15"/>
      <c r="AW4179" s="15"/>
      <c r="AX4179" s="15"/>
      <c r="AY4179" s="15"/>
      <c r="AZ4179" s="15"/>
      <c r="BA4179" s="15"/>
      <c r="BB4179" s="15"/>
      <c r="BC4179" s="15"/>
      <c r="BD4179" s="15"/>
      <c r="BE4179" s="15"/>
      <c r="BF4179" s="15"/>
      <c r="BG4179" s="15"/>
      <c r="BH4179" s="15"/>
      <c r="BI4179" s="15"/>
      <c r="BJ4179" s="15"/>
      <c r="BK4179" s="15"/>
      <c r="BL4179" s="15"/>
      <c r="BM4179" s="15"/>
      <c r="BN4179" s="15"/>
      <c r="BO4179" s="15"/>
      <c r="BP4179" s="15"/>
      <c r="BQ4179" s="15"/>
      <c r="BR4179" s="15"/>
      <c r="BS4179" s="15"/>
      <c r="BT4179" s="15"/>
      <c r="BU4179" s="15"/>
      <c r="BV4179" s="15"/>
      <c r="BW4179" s="15"/>
      <c r="BX4179" s="15"/>
      <c r="BY4179" s="15"/>
      <c r="BZ4179" s="15"/>
      <c r="CA4179" s="15"/>
      <c r="CB4179" s="15"/>
      <c r="CC4179" s="15"/>
      <c r="CD4179" s="15"/>
      <c r="CE4179" s="15"/>
      <c r="CF4179" s="15"/>
      <c r="CG4179" s="15"/>
      <c r="CH4179" s="15"/>
      <c r="CI4179" s="15"/>
      <c r="CJ4179" s="15"/>
      <c r="CK4179" s="15"/>
      <c r="CL4179" s="15"/>
      <c r="CM4179" s="15"/>
      <c r="CN4179" s="15"/>
      <c r="CO4179" s="15"/>
      <c r="CP4179" s="15"/>
      <c r="CQ4179" s="15"/>
      <c r="CR4179" s="15"/>
      <c r="CS4179" s="15"/>
      <c r="CT4179" s="15"/>
      <c r="CU4179" s="15"/>
      <c r="CV4179" s="15"/>
      <c r="CW4179" s="15"/>
      <c r="CX4179" s="15"/>
      <c r="CY4179" s="15"/>
      <c r="CZ4179" s="15"/>
      <c r="DA4179" s="15"/>
      <c r="DB4179" s="15"/>
      <c r="DC4179" s="15"/>
      <c r="DD4179" s="15"/>
      <c r="DE4179" s="15"/>
      <c r="DF4179" s="15"/>
      <c r="DG4179" s="15"/>
      <c r="DH4179" s="15"/>
      <c r="DI4179" s="15"/>
      <c r="DJ4179" s="15"/>
      <c r="DK4179" s="15"/>
      <c r="DL4179" s="15"/>
      <c r="DM4179" s="15"/>
      <c r="DN4179" s="15"/>
      <c r="DO4179" s="15"/>
      <c r="DP4179" s="15"/>
      <c r="DQ4179" s="15"/>
      <c r="DR4179" s="15"/>
      <c r="DS4179" s="15"/>
      <c r="DT4179" s="15"/>
      <c r="DU4179" s="15"/>
      <c r="DV4179" s="15"/>
      <c r="DW4179" s="15"/>
      <c r="DX4179" s="15"/>
      <c r="DY4179" s="15"/>
      <c r="DZ4179" s="15"/>
      <c r="EA4179" s="15"/>
      <c r="EB4179" s="15"/>
      <c r="EC4179" s="15"/>
      <c r="ED4179" s="15"/>
      <c r="EE4179" s="15"/>
      <c r="EF4179" s="15"/>
      <c r="EG4179" s="15"/>
      <c r="EH4179" s="15"/>
      <c r="EI4179" s="15"/>
      <c r="EJ4179" s="15"/>
      <c r="EK4179" s="15"/>
      <c r="EL4179" s="15"/>
      <c r="EM4179" s="15"/>
      <c r="EN4179" s="15"/>
      <c r="EO4179" s="15"/>
      <c r="EP4179" s="15"/>
      <c r="EQ4179" s="15"/>
      <c r="ER4179" s="15"/>
      <c r="ES4179" s="15"/>
      <c r="ET4179" s="15"/>
    </row>
    <row r="4180" spans="2:150" ht="26.25" customHeight="1" x14ac:dyDescent="0.2">
      <c r="B4180" s="15"/>
      <c r="C4180" s="15"/>
      <c r="D4180" s="15"/>
      <c r="E4180" s="15"/>
      <c r="F4180" s="15"/>
      <c r="G4180" s="15"/>
      <c r="H4180" s="15"/>
      <c r="AL4180" s="15"/>
      <c r="AM4180" s="15"/>
      <c r="AN4180" s="15"/>
      <c r="AO4180" s="15"/>
      <c r="AP4180" s="15"/>
      <c r="AQ4180" s="15"/>
      <c r="AR4180" s="15"/>
      <c r="AS4180" s="15"/>
      <c r="AT4180" s="15"/>
      <c r="AU4180" s="15"/>
      <c r="AV4180" s="15"/>
      <c r="AW4180" s="15"/>
      <c r="AX4180" s="15"/>
      <c r="AY4180" s="15"/>
      <c r="AZ4180" s="15"/>
      <c r="BA4180" s="15"/>
      <c r="BB4180" s="15"/>
      <c r="BC4180" s="15"/>
      <c r="BD4180" s="15"/>
      <c r="BE4180" s="15"/>
      <c r="BF4180" s="15"/>
      <c r="BG4180" s="15"/>
      <c r="BH4180" s="15"/>
      <c r="BI4180" s="15"/>
      <c r="BJ4180" s="15"/>
      <c r="BK4180" s="15"/>
      <c r="BL4180" s="15"/>
      <c r="BM4180" s="15"/>
      <c r="BN4180" s="15"/>
      <c r="BO4180" s="15"/>
      <c r="BP4180" s="15"/>
      <c r="BQ4180" s="15"/>
      <c r="BR4180" s="15"/>
      <c r="BS4180" s="15"/>
      <c r="BT4180" s="15"/>
      <c r="BU4180" s="15"/>
      <c r="BV4180" s="15"/>
      <c r="BW4180" s="15"/>
      <c r="BX4180" s="15"/>
      <c r="BY4180" s="15"/>
      <c r="BZ4180" s="15"/>
      <c r="CA4180" s="15"/>
      <c r="CB4180" s="15"/>
      <c r="CC4180" s="15"/>
      <c r="CD4180" s="15"/>
      <c r="CE4180" s="15"/>
      <c r="CF4180" s="15"/>
      <c r="CG4180" s="15"/>
      <c r="CH4180" s="15"/>
      <c r="CI4180" s="15"/>
      <c r="CJ4180" s="15"/>
      <c r="CK4180" s="15"/>
      <c r="CL4180" s="15"/>
      <c r="CM4180" s="15"/>
      <c r="CN4180" s="15"/>
      <c r="CO4180" s="15"/>
      <c r="CP4180" s="15"/>
      <c r="CQ4180" s="15"/>
      <c r="CR4180" s="15"/>
      <c r="CS4180" s="15"/>
      <c r="CT4180" s="15"/>
      <c r="CU4180" s="15"/>
      <c r="CV4180" s="15"/>
      <c r="CW4180" s="15"/>
      <c r="CX4180" s="15"/>
      <c r="CY4180" s="15"/>
      <c r="CZ4180" s="15"/>
      <c r="DA4180" s="15"/>
      <c r="DB4180" s="15"/>
      <c r="DC4180" s="15"/>
      <c r="DD4180" s="15"/>
      <c r="DE4180" s="15"/>
      <c r="DF4180" s="15"/>
      <c r="DG4180" s="15"/>
      <c r="DH4180" s="15"/>
      <c r="DI4180" s="15"/>
      <c r="DJ4180" s="15"/>
      <c r="DK4180" s="15"/>
      <c r="DL4180" s="15"/>
      <c r="DM4180" s="15"/>
      <c r="DN4180" s="15"/>
      <c r="DO4180" s="15"/>
      <c r="DP4180" s="15"/>
      <c r="DQ4180" s="15"/>
      <c r="DR4180" s="15"/>
      <c r="DS4180" s="15"/>
      <c r="DT4180" s="15"/>
      <c r="DU4180" s="15"/>
      <c r="DV4180" s="15"/>
      <c r="DW4180" s="15"/>
      <c r="DX4180" s="15"/>
      <c r="DY4180" s="15"/>
      <c r="DZ4180" s="15"/>
      <c r="EA4180" s="15"/>
      <c r="EB4180" s="15"/>
      <c r="EC4180" s="15"/>
      <c r="ED4180" s="15"/>
      <c r="EE4180" s="15"/>
      <c r="EF4180" s="15"/>
      <c r="EG4180" s="15"/>
      <c r="EH4180" s="15"/>
      <c r="EI4180" s="15"/>
      <c r="EJ4180" s="15"/>
      <c r="EK4180" s="15"/>
      <c r="EL4180" s="15"/>
      <c r="EM4180" s="15"/>
      <c r="EN4180" s="15"/>
      <c r="EO4180" s="15"/>
      <c r="EP4180" s="15"/>
      <c r="EQ4180" s="15"/>
      <c r="ER4180" s="15"/>
      <c r="ES4180" s="15"/>
      <c r="ET4180" s="15"/>
    </row>
    <row r="4181" spans="2:150" ht="26.25" customHeight="1" x14ac:dyDescent="0.2">
      <c r="B4181" s="15"/>
      <c r="C4181" s="15"/>
      <c r="D4181" s="15"/>
      <c r="E4181" s="15"/>
      <c r="F4181" s="15"/>
      <c r="G4181" s="15"/>
      <c r="H4181" s="15"/>
      <c r="AL4181" s="15"/>
      <c r="AM4181" s="15"/>
      <c r="AN4181" s="15"/>
      <c r="AO4181" s="15"/>
      <c r="AP4181" s="15"/>
      <c r="AQ4181" s="15"/>
      <c r="AR4181" s="15"/>
      <c r="AS4181" s="15"/>
      <c r="AT4181" s="15"/>
      <c r="AU4181" s="15"/>
      <c r="AV4181" s="15"/>
      <c r="AW4181" s="15"/>
      <c r="AX4181" s="15"/>
      <c r="AY4181" s="15"/>
      <c r="AZ4181" s="15"/>
      <c r="BA4181" s="15"/>
      <c r="BB4181" s="15"/>
      <c r="BC4181" s="15"/>
      <c r="BD4181" s="15"/>
      <c r="BE4181" s="15"/>
      <c r="BF4181" s="15"/>
      <c r="BG4181" s="15"/>
      <c r="BH4181" s="15"/>
      <c r="BI4181" s="15"/>
      <c r="BJ4181" s="15"/>
      <c r="BK4181" s="15"/>
      <c r="BL4181" s="15"/>
      <c r="BM4181" s="15"/>
      <c r="BN4181" s="15"/>
      <c r="BO4181" s="15"/>
      <c r="BP4181" s="15"/>
      <c r="BQ4181" s="15"/>
      <c r="BR4181" s="15"/>
      <c r="BS4181" s="15"/>
      <c r="BT4181" s="15"/>
      <c r="BU4181" s="15"/>
      <c r="BV4181" s="15"/>
      <c r="BW4181" s="15"/>
      <c r="BX4181" s="15"/>
      <c r="BY4181" s="15"/>
      <c r="BZ4181" s="15"/>
      <c r="CA4181" s="15"/>
      <c r="CB4181" s="15"/>
      <c r="CC4181" s="15"/>
      <c r="CD4181" s="15"/>
      <c r="CE4181" s="15"/>
      <c r="CF4181" s="15"/>
      <c r="CG4181" s="15"/>
      <c r="CH4181" s="15"/>
      <c r="CI4181" s="15"/>
      <c r="CJ4181" s="15"/>
      <c r="CK4181" s="15"/>
      <c r="CL4181" s="15"/>
      <c r="CM4181" s="15"/>
      <c r="CN4181" s="15"/>
      <c r="CO4181" s="15"/>
      <c r="CP4181" s="15"/>
      <c r="CQ4181" s="15"/>
      <c r="CR4181" s="15"/>
      <c r="CS4181" s="15"/>
      <c r="CT4181" s="15"/>
      <c r="CU4181" s="15"/>
      <c r="CV4181" s="15"/>
      <c r="CW4181" s="15"/>
      <c r="CX4181" s="15"/>
      <c r="CY4181" s="15"/>
      <c r="CZ4181" s="15"/>
      <c r="DA4181" s="15"/>
      <c r="DB4181" s="15"/>
      <c r="DC4181" s="15"/>
      <c r="DD4181" s="15"/>
      <c r="DE4181" s="15"/>
      <c r="DF4181" s="15"/>
      <c r="DG4181" s="15"/>
      <c r="DH4181" s="15"/>
      <c r="DI4181" s="15"/>
      <c r="DJ4181" s="15"/>
      <c r="DK4181" s="15"/>
      <c r="DL4181" s="15"/>
      <c r="DM4181" s="15"/>
      <c r="DN4181" s="15"/>
      <c r="DO4181" s="15"/>
      <c r="DP4181" s="15"/>
      <c r="DQ4181" s="15"/>
      <c r="DR4181" s="15"/>
      <c r="DS4181" s="15"/>
      <c r="DT4181" s="15"/>
      <c r="DU4181" s="15"/>
      <c r="DV4181" s="15"/>
      <c r="DW4181" s="15"/>
      <c r="DX4181" s="15"/>
      <c r="DY4181" s="15"/>
      <c r="DZ4181" s="15"/>
      <c r="EA4181" s="15"/>
      <c r="EB4181" s="15"/>
      <c r="EC4181" s="15"/>
      <c r="ED4181" s="15"/>
      <c r="EE4181" s="15"/>
      <c r="EF4181" s="15"/>
      <c r="EG4181" s="15"/>
      <c r="EH4181" s="15"/>
      <c r="EI4181" s="15"/>
      <c r="EJ4181" s="15"/>
      <c r="EK4181" s="15"/>
      <c r="EL4181" s="15"/>
      <c r="EM4181" s="15"/>
      <c r="EN4181" s="15"/>
      <c r="EO4181" s="15"/>
      <c r="EP4181" s="15"/>
      <c r="EQ4181" s="15"/>
      <c r="ER4181" s="15"/>
      <c r="ES4181" s="15"/>
      <c r="ET4181" s="15"/>
    </row>
    <row r="4182" spans="2:150" ht="26.25" customHeight="1" x14ac:dyDescent="0.2">
      <c r="B4182" s="15"/>
      <c r="C4182" s="15"/>
      <c r="D4182" s="15"/>
      <c r="E4182" s="15"/>
      <c r="F4182" s="15"/>
      <c r="G4182" s="15"/>
      <c r="H4182" s="15"/>
      <c r="AL4182" s="15"/>
      <c r="AM4182" s="15"/>
      <c r="AN4182" s="15"/>
      <c r="AO4182" s="15"/>
      <c r="AP4182" s="15"/>
      <c r="AQ4182" s="15"/>
      <c r="AR4182" s="15"/>
      <c r="AS4182" s="15"/>
      <c r="AT4182" s="15"/>
      <c r="AU4182" s="15"/>
      <c r="AV4182" s="15"/>
      <c r="AW4182" s="15"/>
      <c r="AX4182" s="15"/>
      <c r="AY4182" s="15"/>
      <c r="AZ4182" s="15"/>
      <c r="BA4182" s="15"/>
      <c r="BB4182" s="15"/>
      <c r="BC4182" s="15"/>
      <c r="BD4182" s="15"/>
      <c r="BE4182" s="15"/>
      <c r="BF4182" s="15"/>
      <c r="BG4182" s="15"/>
      <c r="BH4182" s="15"/>
      <c r="BI4182" s="15"/>
      <c r="BJ4182" s="15"/>
      <c r="BK4182" s="15"/>
      <c r="BL4182" s="15"/>
      <c r="BM4182" s="15"/>
      <c r="BN4182" s="15"/>
      <c r="BO4182" s="15"/>
      <c r="BP4182" s="15"/>
      <c r="BQ4182" s="15"/>
      <c r="BR4182" s="15"/>
      <c r="BS4182" s="15"/>
      <c r="BT4182" s="15"/>
      <c r="BU4182" s="15"/>
      <c r="BV4182" s="15"/>
      <c r="BW4182" s="15"/>
      <c r="BX4182" s="15"/>
      <c r="BY4182" s="15"/>
      <c r="BZ4182" s="15"/>
      <c r="CA4182" s="15"/>
      <c r="CB4182" s="15"/>
      <c r="CC4182" s="15"/>
      <c r="CD4182" s="15"/>
      <c r="CE4182" s="15"/>
      <c r="CF4182" s="15"/>
      <c r="CG4182" s="15"/>
      <c r="CH4182" s="15"/>
      <c r="CI4182" s="15"/>
      <c r="CJ4182" s="15"/>
      <c r="CK4182" s="15"/>
      <c r="CL4182" s="15"/>
      <c r="CM4182" s="15"/>
      <c r="CN4182" s="15"/>
      <c r="CO4182" s="15"/>
      <c r="CP4182" s="15"/>
      <c r="CQ4182" s="15"/>
      <c r="CR4182" s="15"/>
      <c r="CS4182" s="15"/>
      <c r="CT4182" s="15"/>
      <c r="CU4182" s="15"/>
      <c r="CV4182" s="15"/>
      <c r="CW4182" s="15"/>
      <c r="CX4182" s="15"/>
      <c r="CY4182" s="15"/>
      <c r="CZ4182" s="15"/>
      <c r="DA4182" s="15"/>
      <c r="DB4182" s="15"/>
      <c r="DC4182" s="15"/>
      <c r="DD4182" s="15"/>
      <c r="DE4182" s="15"/>
      <c r="DF4182" s="15"/>
      <c r="DG4182" s="15"/>
      <c r="DH4182" s="15"/>
      <c r="DI4182" s="15"/>
      <c r="DJ4182" s="15"/>
      <c r="DK4182" s="15"/>
      <c r="DL4182" s="15"/>
      <c r="DM4182" s="15"/>
      <c r="DN4182" s="15"/>
      <c r="DO4182" s="15"/>
      <c r="DP4182" s="15"/>
      <c r="DQ4182" s="15"/>
      <c r="DR4182" s="15"/>
      <c r="DS4182" s="15"/>
      <c r="DT4182" s="15"/>
      <c r="DU4182" s="15"/>
      <c r="DV4182" s="15"/>
      <c r="DW4182" s="15"/>
      <c r="DX4182" s="15"/>
      <c r="DY4182" s="15"/>
      <c r="DZ4182" s="15"/>
      <c r="EA4182" s="15"/>
      <c r="EB4182" s="15"/>
      <c r="EC4182" s="15"/>
      <c r="ED4182" s="15"/>
      <c r="EE4182" s="15"/>
      <c r="EF4182" s="15"/>
      <c r="EG4182" s="15"/>
      <c r="EH4182" s="15"/>
      <c r="EI4182" s="15"/>
      <c r="EJ4182" s="15"/>
      <c r="EK4182" s="15"/>
      <c r="EL4182" s="15"/>
      <c r="EM4182" s="15"/>
      <c r="EN4182" s="15"/>
      <c r="EO4182" s="15"/>
      <c r="EP4182" s="15"/>
      <c r="EQ4182" s="15"/>
      <c r="ER4182" s="15"/>
      <c r="ES4182" s="15"/>
      <c r="ET4182" s="15"/>
    </row>
    <row r="4183" spans="2:150" ht="26.25" customHeight="1" x14ac:dyDescent="0.2">
      <c r="B4183" s="15"/>
      <c r="C4183" s="15"/>
      <c r="D4183" s="15"/>
      <c r="E4183" s="15"/>
      <c r="F4183" s="15"/>
      <c r="G4183" s="15"/>
      <c r="H4183" s="15"/>
      <c r="AL4183" s="15"/>
      <c r="AM4183" s="15"/>
      <c r="AN4183" s="15"/>
      <c r="AO4183" s="15"/>
      <c r="AP4183" s="15"/>
      <c r="AQ4183" s="15"/>
      <c r="AR4183" s="15"/>
      <c r="AS4183" s="15"/>
      <c r="AT4183" s="15"/>
      <c r="AU4183" s="15"/>
      <c r="AV4183" s="15"/>
      <c r="AW4183" s="15"/>
      <c r="AX4183" s="15"/>
      <c r="AY4183" s="15"/>
      <c r="AZ4183" s="15"/>
      <c r="BA4183" s="15"/>
      <c r="BB4183" s="15"/>
      <c r="BC4183" s="15"/>
      <c r="BD4183" s="15"/>
      <c r="BE4183" s="15"/>
      <c r="BF4183" s="15"/>
      <c r="BG4183" s="15"/>
      <c r="BH4183" s="15"/>
      <c r="BI4183" s="15"/>
      <c r="BJ4183" s="15"/>
      <c r="BK4183" s="15"/>
      <c r="BL4183" s="15"/>
      <c r="BM4183" s="15"/>
      <c r="BN4183" s="15"/>
      <c r="BO4183" s="15"/>
      <c r="BP4183" s="15"/>
      <c r="BQ4183" s="15"/>
      <c r="BR4183" s="15"/>
      <c r="BS4183" s="15"/>
      <c r="BT4183" s="15"/>
      <c r="BU4183" s="15"/>
      <c r="BV4183" s="15"/>
      <c r="BW4183" s="15"/>
      <c r="BX4183" s="15"/>
      <c r="BY4183" s="15"/>
      <c r="BZ4183" s="15"/>
      <c r="CA4183" s="15"/>
      <c r="CB4183" s="15"/>
      <c r="CC4183" s="15"/>
      <c r="CD4183" s="15"/>
      <c r="CE4183" s="15"/>
      <c r="CF4183" s="15"/>
      <c r="CG4183" s="15"/>
      <c r="CH4183" s="15"/>
      <c r="CI4183" s="15"/>
      <c r="CJ4183" s="15"/>
      <c r="CK4183" s="15"/>
      <c r="CL4183" s="15"/>
      <c r="CM4183" s="15"/>
      <c r="CN4183" s="15"/>
      <c r="CO4183" s="15"/>
      <c r="CP4183" s="15"/>
      <c r="CQ4183" s="15"/>
      <c r="CR4183" s="15"/>
      <c r="CS4183" s="15"/>
      <c r="CT4183" s="15"/>
      <c r="CU4183" s="15"/>
      <c r="CV4183" s="15"/>
      <c r="CW4183" s="15"/>
      <c r="CX4183" s="15"/>
      <c r="CY4183" s="15"/>
      <c r="CZ4183" s="15"/>
      <c r="DA4183" s="15"/>
      <c r="DB4183" s="15"/>
      <c r="DC4183" s="15"/>
      <c r="DD4183" s="15"/>
      <c r="DE4183" s="15"/>
      <c r="DF4183" s="15"/>
      <c r="DG4183" s="15"/>
      <c r="DH4183" s="15"/>
      <c r="DI4183" s="15"/>
      <c r="DJ4183" s="15"/>
      <c r="DK4183" s="15"/>
      <c r="DL4183" s="15"/>
      <c r="DM4183" s="15"/>
      <c r="DN4183" s="15"/>
      <c r="DO4183" s="15"/>
      <c r="DP4183" s="15"/>
      <c r="DQ4183" s="15"/>
      <c r="DR4183" s="15"/>
      <c r="DS4183" s="15"/>
      <c r="DT4183" s="15"/>
      <c r="DU4183" s="15"/>
      <c r="DV4183" s="15"/>
      <c r="DW4183" s="15"/>
      <c r="DX4183" s="15"/>
      <c r="DY4183" s="15"/>
      <c r="DZ4183" s="15"/>
      <c r="EA4183" s="15"/>
      <c r="EB4183" s="15"/>
      <c r="EC4183" s="15"/>
      <c r="ED4183" s="15"/>
      <c r="EE4183" s="15"/>
      <c r="EF4183" s="15"/>
      <c r="EG4183" s="15"/>
      <c r="EH4183" s="15"/>
      <c r="EI4183" s="15"/>
      <c r="EJ4183" s="15"/>
      <c r="EK4183" s="15"/>
      <c r="EL4183" s="15"/>
      <c r="EM4183" s="15"/>
      <c r="EN4183" s="15"/>
      <c r="EO4183" s="15"/>
      <c r="EP4183" s="15"/>
      <c r="EQ4183" s="15"/>
      <c r="ER4183" s="15"/>
      <c r="ES4183" s="15"/>
      <c r="ET4183" s="15"/>
    </row>
    <row r="4184" spans="2:150" ht="26.25" customHeight="1" x14ac:dyDescent="0.2">
      <c r="B4184" s="15"/>
      <c r="C4184" s="15"/>
      <c r="D4184" s="15"/>
      <c r="E4184" s="15"/>
      <c r="F4184" s="15"/>
      <c r="G4184" s="15"/>
      <c r="H4184" s="15"/>
      <c r="AL4184" s="15"/>
      <c r="AM4184" s="15"/>
      <c r="AN4184" s="15"/>
      <c r="AO4184" s="15"/>
      <c r="AP4184" s="15"/>
      <c r="AQ4184" s="15"/>
      <c r="AR4184" s="15"/>
      <c r="AS4184" s="15"/>
      <c r="AT4184" s="15"/>
      <c r="AU4184" s="15"/>
      <c r="AV4184" s="15"/>
      <c r="AW4184" s="15"/>
      <c r="AX4184" s="15"/>
      <c r="AY4184" s="15"/>
      <c r="AZ4184" s="15"/>
      <c r="BA4184" s="15"/>
      <c r="BB4184" s="15"/>
      <c r="BC4184" s="15"/>
      <c r="BD4184" s="15"/>
      <c r="BE4184" s="15"/>
      <c r="BF4184" s="15"/>
      <c r="BG4184" s="15"/>
      <c r="BH4184" s="15"/>
      <c r="BI4184" s="15"/>
      <c r="BJ4184" s="15"/>
      <c r="BK4184" s="15"/>
      <c r="BL4184" s="15"/>
      <c r="BM4184" s="15"/>
      <c r="BN4184" s="15"/>
      <c r="BO4184" s="15"/>
      <c r="BP4184" s="15"/>
      <c r="BQ4184" s="15"/>
      <c r="BR4184" s="15"/>
      <c r="BS4184" s="15"/>
      <c r="BT4184" s="15"/>
      <c r="BU4184" s="15"/>
      <c r="BV4184" s="15"/>
      <c r="BW4184" s="15"/>
      <c r="BX4184" s="15"/>
      <c r="BY4184" s="15"/>
      <c r="BZ4184" s="15"/>
      <c r="CA4184" s="15"/>
      <c r="CB4184" s="15"/>
      <c r="CC4184" s="15"/>
      <c r="CD4184" s="15"/>
      <c r="CE4184" s="15"/>
      <c r="CF4184" s="15"/>
      <c r="CG4184" s="15"/>
      <c r="CH4184" s="15"/>
      <c r="CI4184" s="15"/>
      <c r="CJ4184" s="15"/>
      <c r="CK4184" s="15"/>
      <c r="CL4184" s="15"/>
      <c r="CM4184" s="15"/>
      <c r="CN4184" s="15"/>
      <c r="CO4184" s="15"/>
      <c r="CP4184" s="15"/>
      <c r="CQ4184" s="15"/>
      <c r="CR4184" s="15"/>
      <c r="CS4184" s="15"/>
      <c r="CT4184" s="15"/>
      <c r="CU4184" s="15"/>
      <c r="CV4184" s="15"/>
      <c r="CW4184" s="15"/>
      <c r="CX4184" s="15"/>
      <c r="CY4184" s="15"/>
      <c r="CZ4184" s="15"/>
      <c r="DA4184" s="15"/>
      <c r="DB4184" s="15"/>
      <c r="DC4184" s="15"/>
      <c r="DD4184" s="15"/>
      <c r="DE4184" s="15"/>
      <c r="DF4184" s="15"/>
      <c r="DG4184" s="15"/>
      <c r="DH4184" s="15"/>
      <c r="DI4184" s="15"/>
      <c r="DJ4184" s="15"/>
      <c r="DK4184" s="15"/>
      <c r="DL4184" s="15"/>
      <c r="DM4184" s="15"/>
      <c r="DN4184" s="15"/>
      <c r="DO4184" s="15"/>
      <c r="DP4184" s="15"/>
      <c r="DQ4184" s="15"/>
      <c r="DR4184" s="15"/>
      <c r="DS4184" s="15"/>
      <c r="DT4184" s="15"/>
      <c r="DU4184" s="15"/>
      <c r="DV4184" s="15"/>
      <c r="DW4184" s="15"/>
      <c r="DX4184" s="15"/>
      <c r="DY4184" s="15"/>
      <c r="DZ4184" s="15"/>
      <c r="EA4184" s="15"/>
      <c r="EB4184" s="15"/>
      <c r="EC4184" s="15"/>
      <c r="ED4184" s="15"/>
      <c r="EE4184" s="15"/>
      <c r="EF4184" s="15"/>
      <c r="EG4184" s="15"/>
      <c r="EH4184" s="15"/>
      <c r="EI4184" s="15"/>
      <c r="EJ4184" s="15"/>
      <c r="EK4184" s="15"/>
      <c r="EL4184" s="15"/>
      <c r="EM4184" s="15"/>
      <c r="EN4184" s="15"/>
      <c r="EO4184" s="15"/>
      <c r="EP4184" s="15"/>
      <c r="EQ4184" s="15"/>
      <c r="ER4184" s="15"/>
      <c r="ES4184" s="15"/>
      <c r="ET4184" s="15"/>
    </row>
    <row r="4185" spans="2:150" ht="26.25" customHeight="1" x14ac:dyDescent="0.2">
      <c r="B4185" s="15"/>
      <c r="C4185" s="15"/>
      <c r="D4185" s="15"/>
      <c r="E4185" s="15"/>
      <c r="F4185" s="15"/>
      <c r="G4185" s="15"/>
      <c r="H4185" s="15"/>
      <c r="AL4185" s="15"/>
      <c r="AM4185" s="15"/>
      <c r="AN4185" s="15"/>
      <c r="AO4185" s="15"/>
      <c r="AP4185" s="15"/>
      <c r="AQ4185" s="15"/>
      <c r="AR4185" s="15"/>
      <c r="AS4185" s="15"/>
      <c r="AT4185" s="15"/>
      <c r="AU4185" s="15"/>
      <c r="AV4185" s="15"/>
      <c r="AW4185" s="15"/>
      <c r="AX4185" s="15"/>
      <c r="AY4185" s="15"/>
      <c r="AZ4185" s="15"/>
      <c r="BA4185" s="15"/>
      <c r="BB4185" s="15"/>
      <c r="BC4185" s="15"/>
      <c r="BD4185" s="15"/>
      <c r="BE4185" s="15"/>
      <c r="BF4185" s="15"/>
      <c r="BG4185" s="15"/>
      <c r="BH4185" s="15"/>
      <c r="BI4185" s="15"/>
      <c r="BJ4185" s="15"/>
      <c r="BK4185" s="15"/>
      <c r="BL4185" s="15"/>
      <c r="BM4185" s="15"/>
      <c r="BN4185" s="15"/>
      <c r="BO4185" s="15"/>
      <c r="BP4185" s="15"/>
      <c r="BQ4185" s="15"/>
      <c r="BR4185" s="15"/>
      <c r="BS4185" s="15"/>
      <c r="BT4185" s="15"/>
      <c r="BU4185" s="15"/>
      <c r="BV4185" s="15"/>
      <c r="BW4185" s="15"/>
      <c r="BX4185" s="15"/>
      <c r="BY4185" s="15"/>
      <c r="BZ4185" s="15"/>
      <c r="CA4185" s="15"/>
      <c r="CB4185" s="15"/>
      <c r="CC4185" s="15"/>
      <c r="CD4185" s="15"/>
      <c r="CE4185" s="15"/>
      <c r="CF4185" s="15"/>
      <c r="CG4185" s="15"/>
      <c r="CH4185" s="15"/>
      <c r="CI4185" s="15"/>
      <c r="CJ4185" s="15"/>
      <c r="CK4185" s="15"/>
      <c r="CL4185" s="15"/>
      <c r="CM4185" s="15"/>
      <c r="CN4185" s="15"/>
      <c r="CO4185" s="15"/>
      <c r="CP4185" s="15"/>
      <c r="CQ4185" s="15"/>
      <c r="CR4185" s="15"/>
      <c r="CS4185" s="15"/>
      <c r="CT4185" s="15"/>
      <c r="CU4185" s="15"/>
      <c r="CV4185" s="15"/>
      <c r="CW4185" s="15"/>
      <c r="CX4185" s="15"/>
      <c r="CY4185" s="15"/>
      <c r="CZ4185" s="15"/>
      <c r="DA4185" s="15"/>
      <c r="DB4185" s="15"/>
      <c r="DC4185" s="15"/>
      <c r="DD4185" s="15"/>
      <c r="DE4185" s="15"/>
      <c r="DF4185" s="15"/>
      <c r="DG4185" s="15"/>
      <c r="DH4185" s="15"/>
      <c r="DI4185" s="15"/>
      <c r="DJ4185" s="15"/>
      <c r="DK4185" s="15"/>
      <c r="DL4185" s="15"/>
      <c r="DM4185" s="15"/>
      <c r="DN4185" s="15"/>
      <c r="DO4185" s="15"/>
      <c r="DP4185" s="15"/>
      <c r="DQ4185" s="15"/>
      <c r="DR4185" s="15"/>
      <c r="DS4185" s="15"/>
      <c r="DT4185" s="15"/>
      <c r="DU4185" s="15"/>
      <c r="DV4185" s="15"/>
      <c r="DW4185" s="15"/>
      <c r="DX4185" s="15"/>
      <c r="DY4185" s="15"/>
      <c r="DZ4185" s="15"/>
      <c r="EA4185" s="15"/>
      <c r="EB4185" s="15"/>
      <c r="EC4185" s="15"/>
      <c r="ED4185" s="15"/>
      <c r="EE4185" s="15"/>
      <c r="EF4185" s="15"/>
      <c r="EG4185" s="15"/>
      <c r="EH4185" s="15"/>
      <c r="EI4185" s="15"/>
      <c r="EJ4185" s="15"/>
      <c r="EK4185" s="15"/>
      <c r="EL4185" s="15"/>
      <c r="EM4185" s="15"/>
      <c r="EN4185" s="15"/>
      <c r="EO4185" s="15"/>
      <c r="EP4185" s="15"/>
      <c r="EQ4185" s="15"/>
      <c r="ER4185" s="15"/>
      <c r="ES4185" s="15"/>
      <c r="ET4185" s="15"/>
    </row>
    <row r="4186" spans="2:150" ht="26.25" customHeight="1" x14ac:dyDescent="0.2">
      <c r="B4186" s="15"/>
      <c r="C4186" s="15"/>
      <c r="D4186" s="15"/>
      <c r="E4186" s="15"/>
      <c r="F4186" s="15"/>
      <c r="G4186" s="15"/>
      <c r="H4186" s="15"/>
      <c r="AL4186" s="15"/>
      <c r="AM4186" s="15"/>
      <c r="AN4186" s="15"/>
      <c r="AO4186" s="15"/>
      <c r="AP4186" s="15"/>
      <c r="AQ4186" s="15"/>
      <c r="AR4186" s="15"/>
      <c r="AS4186" s="15"/>
      <c r="AT4186" s="15"/>
      <c r="AU4186" s="15"/>
      <c r="AV4186" s="15"/>
      <c r="AW4186" s="15"/>
      <c r="AX4186" s="15"/>
      <c r="AY4186" s="15"/>
      <c r="AZ4186" s="15"/>
      <c r="BA4186" s="15"/>
      <c r="BB4186" s="15"/>
      <c r="BC4186" s="15"/>
      <c r="BD4186" s="15"/>
      <c r="BE4186" s="15"/>
      <c r="BF4186" s="15"/>
      <c r="BG4186" s="15"/>
      <c r="BH4186" s="15"/>
      <c r="BI4186" s="15"/>
      <c r="BJ4186" s="15"/>
      <c r="BK4186" s="15"/>
      <c r="BL4186" s="15"/>
      <c r="BM4186" s="15"/>
      <c r="BN4186" s="15"/>
      <c r="BO4186" s="15"/>
      <c r="BP4186" s="15"/>
      <c r="BQ4186" s="15"/>
      <c r="BR4186" s="15"/>
      <c r="BS4186" s="15"/>
      <c r="BT4186" s="15"/>
      <c r="BU4186" s="15"/>
      <c r="BV4186" s="15"/>
      <c r="BW4186" s="15"/>
      <c r="BX4186" s="15"/>
      <c r="BY4186" s="15"/>
      <c r="BZ4186" s="15"/>
      <c r="CA4186" s="15"/>
      <c r="CB4186" s="15"/>
      <c r="CC4186" s="15"/>
      <c r="CD4186" s="15"/>
      <c r="CE4186" s="15"/>
      <c r="CF4186" s="15"/>
      <c r="CG4186" s="15"/>
      <c r="CH4186" s="15"/>
      <c r="CI4186" s="15"/>
      <c r="CJ4186" s="15"/>
      <c r="CK4186" s="15"/>
      <c r="CL4186" s="15"/>
      <c r="CM4186" s="15"/>
      <c r="CN4186" s="15"/>
      <c r="CO4186" s="15"/>
      <c r="CP4186" s="15"/>
      <c r="CQ4186" s="15"/>
      <c r="CR4186" s="15"/>
      <c r="CS4186" s="15"/>
      <c r="CT4186" s="15"/>
      <c r="CU4186" s="15"/>
      <c r="CV4186" s="15"/>
      <c r="CW4186" s="15"/>
      <c r="CX4186" s="15"/>
      <c r="CY4186" s="15"/>
      <c r="CZ4186" s="15"/>
      <c r="DA4186" s="15"/>
      <c r="DB4186" s="15"/>
      <c r="DC4186" s="15"/>
      <c r="DD4186" s="15"/>
      <c r="DE4186" s="15"/>
      <c r="DF4186" s="15"/>
      <c r="DG4186" s="15"/>
      <c r="DH4186" s="15"/>
      <c r="DI4186" s="15"/>
      <c r="DJ4186" s="15"/>
      <c r="DK4186" s="15"/>
      <c r="DL4186" s="15"/>
      <c r="DM4186" s="15"/>
      <c r="DN4186" s="15"/>
      <c r="DO4186" s="15"/>
      <c r="DP4186" s="15"/>
      <c r="DQ4186" s="15"/>
      <c r="DR4186" s="15"/>
      <c r="DS4186" s="15"/>
      <c r="DT4186" s="15"/>
      <c r="DU4186" s="15"/>
      <c r="DV4186" s="15"/>
      <c r="DW4186" s="15"/>
      <c r="DX4186" s="15"/>
      <c r="DY4186" s="15"/>
      <c r="DZ4186" s="15"/>
      <c r="EA4186" s="15"/>
      <c r="EB4186" s="15"/>
      <c r="EC4186" s="15"/>
      <c r="ED4186" s="15"/>
      <c r="EE4186" s="15"/>
      <c r="EF4186" s="15"/>
      <c r="EG4186" s="15"/>
      <c r="EH4186" s="15"/>
      <c r="EI4186" s="15"/>
      <c r="EJ4186" s="15"/>
      <c r="EK4186" s="15"/>
      <c r="EL4186" s="15"/>
      <c r="EM4186" s="15"/>
      <c r="EN4186" s="15"/>
      <c r="EO4186" s="15"/>
      <c r="EP4186" s="15"/>
      <c r="EQ4186" s="15"/>
      <c r="ER4186" s="15"/>
      <c r="ES4186" s="15"/>
      <c r="ET4186" s="15"/>
    </row>
    <row r="4187" spans="2:150" ht="26.25" customHeight="1" x14ac:dyDescent="0.2">
      <c r="B4187" s="15"/>
      <c r="C4187" s="15"/>
      <c r="D4187" s="15"/>
      <c r="E4187" s="15"/>
      <c r="F4187" s="15"/>
      <c r="G4187" s="15"/>
      <c r="H4187" s="15"/>
      <c r="AL4187" s="15"/>
      <c r="AM4187" s="15"/>
      <c r="AN4187" s="15"/>
      <c r="AO4187" s="15"/>
      <c r="AP4187" s="15"/>
      <c r="AQ4187" s="15"/>
      <c r="AR4187" s="15"/>
      <c r="AS4187" s="15"/>
      <c r="AT4187" s="15"/>
      <c r="AU4187" s="15"/>
      <c r="AV4187" s="15"/>
      <c r="AW4187" s="15"/>
      <c r="AX4187" s="15"/>
      <c r="AY4187" s="15"/>
      <c r="AZ4187" s="15"/>
      <c r="BA4187" s="15"/>
      <c r="BB4187" s="15"/>
      <c r="BC4187" s="15"/>
      <c r="BD4187" s="15"/>
      <c r="BE4187" s="15"/>
      <c r="BF4187" s="15"/>
      <c r="BG4187" s="15"/>
      <c r="BH4187" s="15"/>
      <c r="BI4187" s="15"/>
      <c r="BJ4187" s="15"/>
      <c r="BK4187" s="15"/>
      <c r="BL4187" s="15"/>
      <c r="BM4187" s="15"/>
      <c r="BN4187" s="15"/>
      <c r="BO4187" s="15"/>
      <c r="BP4187" s="15"/>
      <c r="BQ4187" s="15"/>
      <c r="BR4187" s="15"/>
      <c r="BS4187" s="15"/>
      <c r="BT4187" s="15"/>
      <c r="BU4187" s="15"/>
      <c r="BV4187" s="15"/>
      <c r="BW4187" s="15"/>
      <c r="BX4187" s="15"/>
      <c r="BY4187" s="15"/>
      <c r="BZ4187" s="15"/>
      <c r="CA4187" s="15"/>
      <c r="CB4187" s="15"/>
      <c r="CC4187" s="15"/>
      <c r="CD4187" s="15"/>
      <c r="CE4187" s="15"/>
      <c r="CF4187" s="15"/>
      <c r="CG4187" s="15"/>
      <c r="CH4187" s="15"/>
      <c r="CI4187" s="15"/>
      <c r="CJ4187" s="15"/>
      <c r="CK4187" s="15"/>
      <c r="CL4187" s="15"/>
      <c r="CM4187" s="15"/>
      <c r="CN4187" s="15"/>
      <c r="CO4187" s="15"/>
      <c r="CP4187" s="15"/>
      <c r="CQ4187" s="15"/>
      <c r="CR4187" s="15"/>
      <c r="CS4187" s="15"/>
      <c r="CT4187" s="15"/>
      <c r="CU4187" s="15"/>
      <c r="CV4187" s="15"/>
      <c r="CW4187" s="15"/>
      <c r="CX4187" s="15"/>
      <c r="CY4187" s="15"/>
      <c r="CZ4187" s="15"/>
      <c r="DA4187" s="15"/>
      <c r="DB4187" s="15"/>
      <c r="DC4187" s="15"/>
      <c r="DD4187" s="15"/>
      <c r="DE4187" s="15"/>
      <c r="DF4187" s="15"/>
      <c r="DG4187" s="15"/>
      <c r="DH4187" s="15"/>
      <c r="DI4187" s="15"/>
      <c r="DJ4187" s="15"/>
      <c r="DK4187" s="15"/>
      <c r="DL4187" s="15"/>
      <c r="DM4187" s="15"/>
      <c r="DN4187" s="15"/>
      <c r="DO4187" s="15"/>
      <c r="DP4187" s="15"/>
      <c r="DQ4187" s="15"/>
      <c r="DR4187" s="15"/>
      <c r="DS4187" s="15"/>
      <c r="DT4187" s="15"/>
      <c r="DU4187" s="15"/>
      <c r="DV4187" s="15"/>
      <c r="DW4187" s="15"/>
      <c r="DX4187" s="15"/>
      <c r="DY4187" s="15"/>
      <c r="DZ4187" s="15"/>
      <c r="EA4187" s="15"/>
      <c r="EB4187" s="15"/>
      <c r="EC4187" s="15"/>
      <c r="ED4187" s="15"/>
      <c r="EE4187" s="15"/>
      <c r="EF4187" s="15"/>
      <c r="EG4187" s="15"/>
      <c r="EH4187" s="15"/>
      <c r="EI4187" s="15"/>
      <c r="EJ4187" s="15"/>
      <c r="EK4187" s="15"/>
      <c r="EL4187" s="15"/>
      <c r="EM4187" s="15"/>
      <c r="EN4187" s="15"/>
      <c r="EO4187" s="15"/>
      <c r="EP4187" s="15"/>
      <c r="EQ4187" s="15"/>
      <c r="ER4187" s="15"/>
      <c r="ES4187" s="15"/>
      <c r="ET4187" s="15"/>
    </row>
    <row r="4188" spans="2:150" ht="26.25" customHeight="1" x14ac:dyDescent="0.2">
      <c r="B4188" s="15"/>
      <c r="C4188" s="15"/>
      <c r="D4188" s="15"/>
      <c r="E4188" s="15"/>
      <c r="F4188" s="15"/>
      <c r="G4188" s="15"/>
      <c r="H4188" s="15"/>
      <c r="AL4188" s="15"/>
      <c r="AM4188" s="15"/>
      <c r="AN4188" s="15"/>
      <c r="AO4188" s="15"/>
      <c r="AP4188" s="15"/>
      <c r="AQ4188" s="15"/>
      <c r="AR4188" s="15"/>
      <c r="AS4188" s="15"/>
      <c r="AT4188" s="15"/>
      <c r="AU4188" s="15"/>
      <c r="AV4188" s="15"/>
      <c r="AW4188" s="15"/>
      <c r="AX4188" s="15"/>
      <c r="AY4188" s="15"/>
      <c r="AZ4188" s="15"/>
      <c r="BA4188" s="15"/>
      <c r="BB4188" s="15"/>
      <c r="BC4188" s="15"/>
      <c r="BD4188" s="15"/>
      <c r="BE4188" s="15"/>
      <c r="BF4188" s="15"/>
      <c r="BG4188" s="15"/>
      <c r="BH4188" s="15"/>
      <c r="BI4188" s="15"/>
      <c r="BJ4188" s="15"/>
      <c r="BK4188" s="15"/>
      <c r="BL4188" s="15"/>
      <c r="BM4188" s="15"/>
      <c r="BN4188" s="15"/>
      <c r="BO4188" s="15"/>
      <c r="BP4188" s="15"/>
      <c r="BQ4188" s="15"/>
      <c r="BR4188" s="15"/>
      <c r="BS4188" s="15"/>
      <c r="BT4188" s="15"/>
      <c r="BU4188" s="15"/>
      <c r="BV4188" s="15"/>
      <c r="BW4188" s="15"/>
      <c r="BX4188" s="15"/>
      <c r="BY4188" s="15"/>
      <c r="BZ4188" s="15"/>
      <c r="CA4188" s="15"/>
      <c r="CB4188" s="15"/>
      <c r="CC4188" s="15"/>
      <c r="CD4188" s="15"/>
      <c r="CE4188" s="15"/>
      <c r="CF4188" s="15"/>
      <c r="CG4188" s="15"/>
      <c r="CH4188" s="15"/>
      <c r="CI4188" s="15"/>
      <c r="CJ4188" s="15"/>
      <c r="CK4188" s="15"/>
      <c r="CL4188" s="15"/>
      <c r="CM4188" s="15"/>
      <c r="CN4188" s="15"/>
      <c r="CO4188" s="15"/>
      <c r="CP4188" s="15"/>
      <c r="CQ4188" s="15"/>
      <c r="CR4188" s="15"/>
      <c r="CS4188" s="15"/>
      <c r="CT4188" s="15"/>
      <c r="CU4188" s="15"/>
      <c r="CV4188" s="15"/>
      <c r="CW4188" s="15"/>
      <c r="CX4188" s="15"/>
      <c r="CY4188" s="15"/>
      <c r="CZ4188" s="15"/>
      <c r="DA4188" s="15"/>
      <c r="DB4188" s="15"/>
      <c r="DC4188" s="15"/>
      <c r="DD4188" s="15"/>
      <c r="DE4188" s="15"/>
      <c r="DF4188" s="15"/>
      <c r="DG4188" s="15"/>
      <c r="DH4188" s="15"/>
      <c r="DI4188" s="15"/>
      <c r="DJ4188" s="15"/>
      <c r="DK4188" s="15"/>
      <c r="DL4188" s="15"/>
      <c r="DM4188" s="15"/>
      <c r="DN4188" s="15"/>
      <c r="DO4188" s="15"/>
      <c r="DP4188" s="15"/>
      <c r="DQ4188" s="15"/>
      <c r="DR4188" s="15"/>
      <c r="DS4188" s="15"/>
      <c r="DT4188" s="15"/>
      <c r="DU4188" s="15"/>
      <c r="DV4188" s="15"/>
      <c r="DW4188" s="15"/>
      <c r="DX4188" s="15"/>
      <c r="DY4188" s="15"/>
      <c r="DZ4188" s="15"/>
      <c r="EA4188" s="15"/>
      <c r="EB4188" s="15"/>
      <c r="EC4188" s="15"/>
      <c r="ED4188" s="15"/>
      <c r="EE4188" s="15"/>
      <c r="EF4188" s="15"/>
      <c r="EG4188" s="15"/>
      <c r="EH4188" s="15"/>
      <c r="EI4188" s="15"/>
      <c r="EJ4188" s="15"/>
      <c r="EK4188" s="15"/>
      <c r="EL4188" s="15"/>
      <c r="EM4188" s="15"/>
      <c r="EN4188" s="15"/>
      <c r="EO4188" s="15"/>
      <c r="EP4188" s="15"/>
      <c r="EQ4188" s="15"/>
      <c r="ER4188" s="15"/>
      <c r="ES4188" s="15"/>
      <c r="ET4188" s="15"/>
    </row>
    <row r="4189" spans="2:150" ht="26.25" customHeight="1" x14ac:dyDescent="0.2">
      <c r="B4189" s="15"/>
      <c r="C4189" s="15"/>
      <c r="D4189" s="15"/>
      <c r="E4189" s="15"/>
      <c r="F4189" s="15"/>
      <c r="G4189" s="15"/>
      <c r="H4189" s="15"/>
      <c r="AL4189" s="15"/>
      <c r="AM4189" s="15"/>
      <c r="AN4189" s="15"/>
      <c r="AO4189" s="15"/>
      <c r="AP4189" s="15"/>
      <c r="AQ4189" s="15"/>
      <c r="AR4189" s="15"/>
      <c r="AS4189" s="15"/>
      <c r="AT4189" s="15"/>
      <c r="AU4189" s="15"/>
      <c r="AV4189" s="15"/>
      <c r="AW4189" s="15"/>
      <c r="AX4189" s="15"/>
      <c r="AY4189" s="15"/>
      <c r="AZ4189" s="15"/>
      <c r="BA4189" s="15"/>
      <c r="BB4189" s="15"/>
      <c r="BC4189" s="15"/>
      <c r="BD4189" s="15"/>
      <c r="BE4189" s="15"/>
      <c r="BF4189" s="15"/>
      <c r="BG4189" s="15"/>
      <c r="BH4189" s="15"/>
      <c r="BI4189" s="15"/>
      <c r="BJ4189" s="15"/>
      <c r="BK4189" s="15"/>
      <c r="BL4189" s="15"/>
      <c r="BM4189" s="15"/>
      <c r="BN4189" s="15"/>
      <c r="BO4189" s="15"/>
      <c r="BP4189" s="15"/>
      <c r="BQ4189" s="15"/>
      <c r="BR4189" s="15"/>
      <c r="BS4189" s="15"/>
      <c r="BT4189" s="15"/>
      <c r="BU4189" s="15"/>
      <c r="BV4189" s="15"/>
      <c r="BW4189" s="15"/>
      <c r="BX4189" s="15"/>
      <c r="BY4189" s="15"/>
      <c r="BZ4189" s="15"/>
      <c r="CA4189" s="15"/>
      <c r="CB4189" s="15"/>
      <c r="CC4189" s="15"/>
      <c r="CD4189" s="15"/>
      <c r="CE4189" s="15"/>
      <c r="CF4189" s="15"/>
      <c r="CG4189" s="15"/>
      <c r="CH4189" s="15"/>
      <c r="CI4189" s="15"/>
      <c r="CJ4189" s="15"/>
      <c r="CK4189" s="15"/>
      <c r="CL4189" s="15"/>
      <c r="CM4189" s="15"/>
      <c r="CN4189" s="15"/>
      <c r="CO4189" s="15"/>
      <c r="CP4189" s="15"/>
      <c r="CQ4189" s="15"/>
      <c r="CR4189" s="15"/>
      <c r="CS4189" s="15"/>
      <c r="CT4189" s="15"/>
      <c r="CU4189" s="15"/>
      <c r="CV4189" s="15"/>
      <c r="CW4189" s="15"/>
      <c r="CX4189" s="15"/>
      <c r="CY4189" s="15"/>
      <c r="CZ4189" s="15"/>
      <c r="DA4189" s="15"/>
      <c r="DB4189" s="15"/>
      <c r="DC4189" s="15"/>
      <c r="DD4189" s="15"/>
      <c r="DE4189" s="15"/>
      <c r="DF4189" s="15"/>
      <c r="DG4189" s="15"/>
      <c r="DH4189" s="15"/>
      <c r="DI4189" s="15"/>
      <c r="DJ4189" s="15"/>
      <c r="DK4189" s="15"/>
      <c r="DL4189" s="15"/>
      <c r="DM4189" s="15"/>
      <c r="DN4189" s="15"/>
      <c r="DO4189" s="15"/>
      <c r="DP4189" s="15"/>
      <c r="DQ4189" s="15"/>
      <c r="DR4189" s="15"/>
      <c r="DS4189" s="15"/>
      <c r="DT4189" s="15"/>
      <c r="DU4189" s="15"/>
      <c r="DV4189" s="15"/>
      <c r="DW4189" s="15"/>
      <c r="DX4189" s="15"/>
      <c r="DY4189" s="15"/>
      <c r="DZ4189" s="15"/>
      <c r="EA4189" s="15"/>
      <c r="EB4189" s="15"/>
      <c r="EC4189" s="15"/>
      <c r="ED4189" s="15"/>
      <c r="EE4189" s="15"/>
      <c r="EF4189" s="15"/>
      <c r="EG4189" s="15"/>
      <c r="EH4189" s="15"/>
      <c r="EI4189" s="15"/>
      <c r="EJ4189" s="15"/>
      <c r="EK4189" s="15"/>
      <c r="EL4189" s="15"/>
      <c r="EM4189" s="15"/>
      <c r="EN4189" s="15"/>
      <c r="EO4189" s="15"/>
      <c r="EP4189" s="15"/>
      <c r="EQ4189" s="15"/>
      <c r="ER4189" s="15"/>
      <c r="ES4189" s="15"/>
      <c r="ET4189" s="15"/>
    </row>
    <row r="4190" spans="2:150" ht="26.25" customHeight="1" x14ac:dyDescent="0.2">
      <c r="B4190" s="15"/>
      <c r="C4190" s="15"/>
      <c r="D4190" s="15"/>
      <c r="E4190" s="15"/>
      <c r="F4190" s="15"/>
      <c r="G4190" s="15"/>
      <c r="H4190" s="15"/>
      <c r="AL4190" s="15"/>
      <c r="AM4190" s="15"/>
      <c r="AN4190" s="15"/>
      <c r="AO4190" s="15"/>
      <c r="AP4190" s="15"/>
      <c r="AQ4190" s="15"/>
      <c r="AR4190" s="15"/>
      <c r="AS4190" s="15"/>
      <c r="AT4190" s="15"/>
      <c r="AU4190" s="15"/>
      <c r="AV4190" s="15"/>
      <c r="AW4190" s="15"/>
      <c r="AX4190" s="15"/>
      <c r="AY4190" s="15"/>
      <c r="AZ4190" s="15"/>
      <c r="BA4190" s="15"/>
      <c r="BB4190" s="15"/>
      <c r="BC4190" s="15"/>
      <c r="BD4190" s="15"/>
      <c r="BE4190" s="15"/>
      <c r="BF4190" s="15"/>
      <c r="BG4190" s="15"/>
      <c r="BH4190" s="15"/>
      <c r="BI4190" s="15"/>
      <c r="BJ4190" s="15"/>
      <c r="BK4190" s="15"/>
      <c r="BL4190" s="15"/>
      <c r="BM4190" s="15"/>
      <c r="BN4190" s="15"/>
      <c r="BO4190" s="15"/>
      <c r="BP4190" s="15"/>
      <c r="BQ4190" s="15"/>
      <c r="BR4190" s="15"/>
      <c r="BS4190" s="15"/>
      <c r="BT4190" s="15"/>
      <c r="BU4190" s="15"/>
      <c r="BV4190" s="15"/>
      <c r="BW4190" s="15"/>
      <c r="BX4190" s="15"/>
      <c r="BY4190" s="15"/>
      <c r="BZ4190" s="15"/>
      <c r="CA4190" s="15"/>
      <c r="CB4190" s="15"/>
      <c r="CC4190" s="15"/>
      <c r="CD4190" s="15"/>
      <c r="CE4190" s="15"/>
      <c r="CF4190" s="15"/>
      <c r="CG4190" s="15"/>
      <c r="CH4190" s="15"/>
      <c r="CI4190" s="15"/>
      <c r="CJ4190" s="15"/>
      <c r="CK4190" s="15"/>
      <c r="CL4190" s="15"/>
      <c r="CM4190" s="15"/>
      <c r="CN4190" s="15"/>
      <c r="CO4190" s="15"/>
      <c r="CP4190" s="15"/>
      <c r="CQ4190" s="15"/>
      <c r="CR4190" s="15"/>
      <c r="CS4190" s="15"/>
      <c r="CT4190" s="15"/>
      <c r="CU4190" s="15"/>
      <c r="CV4190" s="15"/>
      <c r="CW4190" s="15"/>
      <c r="CX4190" s="15"/>
      <c r="CY4190" s="15"/>
      <c r="CZ4190" s="15"/>
      <c r="DA4190" s="15"/>
      <c r="DB4190" s="15"/>
      <c r="DC4190" s="15"/>
      <c r="DD4190" s="15"/>
      <c r="DE4190" s="15"/>
      <c r="DF4190" s="15"/>
      <c r="DG4190" s="15"/>
      <c r="DH4190" s="15"/>
      <c r="DI4190" s="15"/>
      <c r="DJ4190" s="15"/>
      <c r="DK4190" s="15"/>
      <c r="DL4190" s="15"/>
      <c r="DM4190" s="15"/>
      <c r="DN4190" s="15"/>
      <c r="DO4190" s="15"/>
      <c r="DP4190" s="15"/>
      <c r="DQ4190" s="15"/>
      <c r="DR4190" s="15"/>
      <c r="DS4190" s="15"/>
      <c r="DT4190" s="15"/>
      <c r="DU4190" s="15"/>
      <c r="DV4190" s="15"/>
      <c r="DW4190" s="15"/>
      <c r="DX4190" s="15"/>
      <c r="DY4190" s="15"/>
      <c r="DZ4190" s="15"/>
      <c r="EA4190" s="15"/>
      <c r="EB4190" s="15"/>
      <c r="EC4190" s="15"/>
      <c r="ED4190" s="15"/>
      <c r="EE4190" s="15"/>
      <c r="EF4190" s="15"/>
      <c r="EG4190" s="15"/>
      <c r="EH4190" s="15"/>
      <c r="EI4190" s="15"/>
      <c r="EJ4190" s="15"/>
      <c r="EK4190" s="15"/>
      <c r="EL4190" s="15"/>
      <c r="EM4190" s="15"/>
      <c r="EN4190" s="15"/>
      <c r="EO4190" s="15"/>
      <c r="EP4190" s="15"/>
      <c r="EQ4190" s="15"/>
      <c r="ER4190" s="15"/>
      <c r="ES4190" s="15"/>
      <c r="ET4190" s="15"/>
    </row>
    <row r="4191" spans="2:150" ht="26.25" customHeight="1" x14ac:dyDescent="0.2">
      <c r="B4191" s="15"/>
      <c r="C4191" s="15"/>
      <c r="D4191" s="15"/>
      <c r="E4191" s="15"/>
      <c r="F4191" s="15"/>
      <c r="G4191" s="15"/>
      <c r="H4191" s="15"/>
      <c r="AL4191" s="15"/>
      <c r="AM4191" s="15"/>
      <c r="AN4191" s="15"/>
      <c r="AO4191" s="15"/>
      <c r="AP4191" s="15"/>
      <c r="AQ4191" s="15"/>
      <c r="AR4191" s="15"/>
      <c r="AS4191" s="15"/>
      <c r="AT4191" s="15"/>
      <c r="AU4191" s="15"/>
      <c r="AV4191" s="15"/>
      <c r="AW4191" s="15"/>
      <c r="AX4191" s="15"/>
      <c r="AY4191" s="15"/>
      <c r="AZ4191" s="15"/>
      <c r="BA4191" s="15"/>
      <c r="BB4191" s="15"/>
      <c r="BC4191" s="15"/>
      <c r="BD4191" s="15"/>
      <c r="BE4191" s="15"/>
      <c r="BF4191" s="15"/>
      <c r="BG4191" s="15"/>
      <c r="BH4191" s="15"/>
      <c r="BI4191" s="15"/>
      <c r="BJ4191" s="15"/>
      <c r="BK4191" s="15"/>
      <c r="BL4191" s="15"/>
      <c r="BM4191" s="15"/>
      <c r="BN4191" s="15"/>
      <c r="BO4191" s="15"/>
      <c r="BP4191" s="15"/>
      <c r="BQ4191" s="15"/>
      <c r="BR4191" s="15"/>
      <c r="BS4191" s="15"/>
      <c r="BT4191" s="15"/>
      <c r="BU4191" s="15"/>
      <c r="BV4191" s="15"/>
      <c r="BW4191" s="15"/>
      <c r="BX4191" s="15"/>
      <c r="BY4191" s="15"/>
      <c r="BZ4191" s="15"/>
      <c r="CA4191" s="15"/>
      <c r="CB4191" s="15"/>
      <c r="CC4191" s="15"/>
      <c r="CD4191" s="15"/>
      <c r="CE4191" s="15"/>
      <c r="CF4191" s="15"/>
      <c r="CG4191" s="15"/>
      <c r="CH4191" s="15"/>
      <c r="CI4191" s="15"/>
      <c r="CJ4191" s="15"/>
      <c r="CK4191" s="15"/>
      <c r="CL4191" s="15"/>
      <c r="CM4191" s="15"/>
      <c r="CN4191" s="15"/>
      <c r="CO4191" s="15"/>
      <c r="CP4191" s="15"/>
      <c r="CQ4191" s="15"/>
      <c r="CR4191" s="15"/>
      <c r="CS4191" s="15"/>
      <c r="CT4191" s="15"/>
      <c r="CU4191" s="15"/>
      <c r="CV4191" s="15"/>
      <c r="CW4191" s="15"/>
      <c r="CX4191" s="15"/>
      <c r="CY4191" s="15"/>
      <c r="CZ4191" s="15"/>
      <c r="DA4191" s="15"/>
      <c r="DB4191" s="15"/>
      <c r="DC4191" s="15"/>
      <c r="DD4191" s="15"/>
      <c r="DE4191" s="15"/>
      <c r="DF4191" s="15"/>
      <c r="DG4191" s="15"/>
      <c r="DH4191" s="15"/>
      <c r="DI4191" s="15"/>
      <c r="DJ4191" s="15"/>
      <c r="DK4191" s="15"/>
      <c r="DL4191" s="15"/>
      <c r="DM4191" s="15"/>
      <c r="DN4191" s="15"/>
      <c r="DO4191" s="15"/>
      <c r="DP4191" s="15"/>
      <c r="DQ4191" s="15"/>
      <c r="DR4191" s="15"/>
      <c r="DS4191" s="15"/>
      <c r="DT4191" s="15"/>
      <c r="DU4191" s="15"/>
      <c r="DV4191" s="15"/>
      <c r="DW4191" s="15"/>
      <c r="DX4191" s="15"/>
      <c r="DY4191" s="15"/>
      <c r="DZ4191" s="15"/>
      <c r="EA4191" s="15"/>
      <c r="EB4191" s="15"/>
      <c r="EC4191" s="15"/>
      <c r="ED4191" s="15"/>
      <c r="EE4191" s="15"/>
      <c r="EF4191" s="15"/>
      <c r="EG4191" s="15"/>
      <c r="EH4191" s="15"/>
      <c r="EI4191" s="15"/>
      <c r="EJ4191" s="15"/>
      <c r="EK4191" s="15"/>
      <c r="EL4191" s="15"/>
      <c r="EM4191" s="15"/>
      <c r="EN4191" s="15"/>
      <c r="EO4191" s="15"/>
      <c r="EP4191" s="15"/>
      <c r="EQ4191" s="15"/>
      <c r="ER4191" s="15"/>
      <c r="ES4191" s="15"/>
      <c r="ET4191" s="15"/>
    </row>
    <row r="4192" spans="2:150" ht="26.25" customHeight="1" x14ac:dyDescent="0.2">
      <c r="B4192" s="15"/>
      <c r="C4192" s="15"/>
      <c r="D4192" s="15"/>
      <c r="E4192" s="15"/>
      <c r="F4192" s="15"/>
      <c r="G4192" s="15"/>
      <c r="H4192" s="15"/>
      <c r="AL4192" s="15"/>
      <c r="AM4192" s="15"/>
      <c r="AN4192" s="15"/>
      <c r="AO4192" s="15"/>
      <c r="AP4192" s="15"/>
      <c r="AQ4192" s="15"/>
      <c r="AR4192" s="15"/>
      <c r="AS4192" s="15"/>
      <c r="AT4192" s="15"/>
      <c r="AU4192" s="15"/>
      <c r="AV4192" s="15"/>
      <c r="AW4192" s="15"/>
      <c r="AX4192" s="15"/>
      <c r="AY4192" s="15"/>
      <c r="AZ4192" s="15"/>
      <c r="BA4192" s="15"/>
      <c r="BB4192" s="15"/>
      <c r="BC4192" s="15"/>
      <c r="BD4192" s="15"/>
      <c r="BE4192" s="15"/>
      <c r="BF4192" s="15"/>
      <c r="BG4192" s="15"/>
      <c r="BH4192" s="15"/>
      <c r="BI4192" s="15"/>
      <c r="BJ4192" s="15"/>
      <c r="BK4192" s="15"/>
      <c r="BL4192" s="15"/>
      <c r="BM4192" s="15"/>
      <c r="BN4192" s="15"/>
      <c r="BO4192" s="15"/>
      <c r="BP4192" s="15"/>
      <c r="BQ4192" s="15"/>
      <c r="BR4192" s="15"/>
      <c r="BS4192" s="15"/>
      <c r="BT4192" s="15"/>
      <c r="BU4192" s="15"/>
      <c r="BV4192" s="15"/>
      <c r="BW4192" s="15"/>
      <c r="BX4192" s="15"/>
      <c r="BY4192" s="15"/>
      <c r="BZ4192" s="15"/>
      <c r="CA4192" s="15"/>
      <c r="CB4192" s="15"/>
      <c r="CC4192" s="15"/>
      <c r="CD4192" s="15"/>
      <c r="CE4192" s="15"/>
      <c r="CF4192" s="15"/>
      <c r="CG4192" s="15"/>
      <c r="CH4192" s="15"/>
      <c r="CI4192" s="15"/>
      <c r="CJ4192" s="15"/>
      <c r="CK4192" s="15"/>
      <c r="CL4192" s="15"/>
      <c r="CM4192" s="15"/>
      <c r="CN4192" s="15"/>
      <c r="CO4192" s="15"/>
      <c r="CP4192" s="15"/>
      <c r="CQ4192" s="15"/>
      <c r="CR4192" s="15"/>
      <c r="CS4192" s="15"/>
      <c r="CT4192" s="15"/>
      <c r="CU4192" s="15"/>
      <c r="CV4192" s="15"/>
      <c r="CW4192" s="15"/>
      <c r="CX4192" s="15"/>
      <c r="CY4192" s="15"/>
      <c r="CZ4192" s="15"/>
      <c r="DA4192" s="15"/>
      <c r="DB4192" s="15"/>
      <c r="DC4192" s="15"/>
      <c r="DD4192" s="15"/>
      <c r="DE4192" s="15"/>
      <c r="DF4192" s="15"/>
      <c r="DG4192" s="15"/>
      <c r="DH4192" s="15"/>
      <c r="DI4192" s="15"/>
      <c r="DJ4192" s="15"/>
      <c r="DK4192" s="15"/>
      <c r="DL4192" s="15"/>
      <c r="DM4192" s="15"/>
      <c r="DN4192" s="15"/>
      <c r="DO4192" s="15"/>
      <c r="DP4192" s="15"/>
      <c r="DQ4192" s="15"/>
      <c r="DR4192" s="15"/>
      <c r="DS4192" s="15"/>
      <c r="DT4192" s="15"/>
      <c r="DU4192" s="15"/>
      <c r="DV4192" s="15"/>
      <c r="DW4192" s="15"/>
      <c r="DX4192" s="15"/>
      <c r="DY4192" s="15"/>
      <c r="DZ4192" s="15"/>
      <c r="EA4192" s="15"/>
      <c r="EB4192" s="15"/>
      <c r="EC4192" s="15"/>
      <c r="ED4192" s="15"/>
      <c r="EE4192" s="15"/>
      <c r="EF4192" s="15"/>
      <c r="EG4192" s="15"/>
      <c r="EH4192" s="15"/>
      <c r="EI4192" s="15"/>
      <c r="EJ4192" s="15"/>
      <c r="EK4192" s="15"/>
      <c r="EL4192" s="15"/>
      <c r="EM4192" s="15"/>
      <c r="EN4192" s="15"/>
      <c r="EO4192" s="15"/>
      <c r="EP4192" s="15"/>
      <c r="EQ4192" s="15"/>
      <c r="ER4192" s="15"/>
      <c r="ES4192" s="15"/>
      <c r="ET4192" s="15"/>
    </row>
    <row r="4193" spans="2:150" ht="26.25" customHeight="1" x14ac:dyDescent="0.2">
      <c r="B4193" s="15"/>
      <c r="C4193" s="15"/>
      <c r="D4193" s="15"/>
      <c r="E4193" s="15"/>
      <c r="F4193" s="15"/>
      <c r="G4193" s="15"/>
      <c r="H4193" s="15"/>
      <c r="AL4193" s="15"/>
      <c r="AM4193" s="15"/>
      <c r="AN4193" s="15"/>
      <c r="AO4193" s="15"/>
      <c r="AP4193" s="15"/>
      <c r="AQ4193" s="15"/>
      <c r="AR4193" s="15"/>
      <c r="AS4193" s="15"/>
      <c r="AT4193" s="15"/>
      <c r="AU4193" s="15"/>
      <c r="AV4193" s="15"/>
      <c r="AW4193" s="15"/>
      <c r="AX4193" s="15"/>
      <c r="AY4193" s="15"/>
      <c r="AZ4193" s="15"/>
      <c r="BA4193" s="15"/>
      <c r="BB4193" s="15"/>
      <c r="BC4193" s="15"/>
      <c r="BD4193" s="15"/>
      <c r="BE4193" s="15"/>
      <c r="BF4193" s="15"/>
      <c r="BG4193" s="15"/>
      <c r="BH4193" s="15"/>
      <c r="BI4193" s="15"/>
      <c r="BJ4193" s="15"/>
      <c r="BK4193" s="15"/>
      <c r="BL4193" s="15"/>
      <c r="BM4193" s="15"/>
      <c r="BN4193" s="15"/>
      <c r="BO4193" s="15"/>
      <c r="BP4193" s="15"/>
      <c r="BQ4193" s="15"/>
      <c r="BR4193" s="15"/>
      <c r="BS4193" s="15"/>
      <c r="BT4193" s="15"/>
      <c r="BU4193" s="15"/>
      <c r="BV4193" s="15"/>
      <c r="BW4193" s="15"/>
      <c r="BX4193" s="15"/>
      <c r="BY4193" s="15"/>
      <c r="BZ4193" s="15"/>
      <c r="CA4193" s="15"/>
      <c r="CB4193" s="15"/>
      <c r="CC4193" s="15"/>
      <c r="CD4193" s="15"/>
      <c r="CE4193" s="15"/>
      <c r="CF4193" s="15"/>
      <c r="CG4193" s="15"/>
      <c r="CH4193" s="15"/>
      <c r="CI4193" s="15"/>
      <c r="CJ4193" s="15"/>
      <c r="CK4193" s="15"/>
      <c r="CL4193" s="15"/>
      <c r="CM4193" s="15"/>
      <c r="CN4193" s="15"/>
      <c r="CO4193" s="15"/>
      <c r="CP4193" s="15"/>
      <c r="CQ4193" s="15"/>
      <c r="CR4193" s="15"/>
      <c r="CS4193" s="15"/>
      <c r="CT4193" s="15"/>
      <c r="CU4193" s="15"/>
      <c r="CV4193" s="15"/>
      <c r="CW4193" s="15"/>
      <c r="CX4193" s="15"/>
      <c r="CY4193" s="15"/>
      <c r="CZ4193" s="15"/>
      <c r="DA4193" s="15"/>
      <c r="DB4193" s="15"/>
      <c r="DC4193" s="15"/>
      <c r="DD4193" s="15"/>
      <c r="DE4193" s="15"/>
      <c r="DF4193" s="15"/>
      <c r="DG4193" s="15"/>
      <c r="DH4193" s="15"/>
      <c r="DI4193" s="15"/>
      <c r="DJ4193" s="15"/>
      <c r="DK4193" s="15"/>
      <c r="DL4193" s="15"/>
      <c r="DM4193" s="15"/>
      <c r="DN4193" s="15"/>
      <c r="DO4193" s="15"/>
      <c r="DP4193" s="15"/>
      <c r="DQ4193" s="15"/>
      <c r="DR4193" s="15"/>
      <c r="DS4193" s="15"/>
      <c r="DT4193" s="15"/>
      <c r="DU4193" s="15"/>
      <c r="DV4193" s="15"/>
      <c r="DW4193" s="15"/>
      <c r="DX4193" s="15"/>
      <c r="DY4193" s="15"/>
      <c r="DZ4193" s="15"/>
      <c r="EA4193" s="15"/>
      <c r="EB4193" s="15"/>
      <c r="EC4193" s="15"/>
      <c r="ED4193" s="15"/>
      <c r="EE4193" s="15"/>
      <c r="EF4193" s="15"/>
      <c r="EG4193" s="15"/>
      <c r="EH4193" s="15"/>
      <c r="EI4193" s="15"/>
      <c r="EJ4193" s="15"/>
      <c r="EK4193" s="15"/>
      <c r="EL4193" s="15"/>
      <c r="EM4193" s="15"/>
      <c r="EN4193" s="15"/>
      <c r="EO4193" s="15"/>
      <c r="EP4193" s="15"/>
      <c r="EQ4193" s="15"/>
      <c r="ER4193" s="15"/>
      <c r="ES4193" s="15"/>
      <c r="ET4193" s="15"/>
    </row>
    <row r="4194" spans="2:150" ht="26.25" customHeight="1" x14ac:dyDescent="0.2">
      <c r="B4194" s="15"/>
      <c r="C4194" s="15"/>
      <c r="D4194" s="15"/>
      <c r="E4194" s="15"/>
      <c r="F4194" s="15"/>
      <c r="G4194" s="15"/>
      <c r="H4194" s="15"/>
      <c r="AL4194" s="15"/>
      <c r="AM4194" s="15"/>
      <c r="AN4194" s="15"/>
      <c r="AO4194" s="15"/>
      <c r="AP4194" s="15"/>
      <c r="AQ4194" s="15"/>
      <c r="AR4194" s="15"/>
      <c r="AS4194" s="15"/>
      <c r="AT4194" s="15"/>
      <c r="AU4194" s="15"/>
      <c r="AV4194" s="15"/>
      <c r="AW4194" s="15"/>
      <c r="AX4194" s="15"/>
      <c r="AY4194" s="15"/>
      <c r="AZ4194" s="15"/>
      <c r="BA4194" s="15"/>
      <c r="BB4194" s="15"/>
      <c r="BC4194" s="15"/>
      <c r="BD4194" s="15"/>
      <c r="BE4194" s="15"/>
      <c r="BF4194" s="15"/>
      <c r="BG4194" s="15"/>
      <c r="BH4194" s="15"/>
      <c r="BI4194" s="15"/>
      <c r="BJ4194" s="15"/>
      <c r="BK4194" s="15"/>
      <c r="BL4194" s="15"/>
      <c r="BM4194" s="15"/>
      <c r="BN4194" s="15"/>
      <c r="BO4194" s="15"/>
      <c r="BP4194" s="15"/>
      <c r="BQ4194" s="15"/>
      <c r="BR4194" s="15"/>
      <c r="BS4194" s="15"/>
      <c r="BT4194" s="15"/>
      <c r="BU4194" s="15"/>
      <c r="BV4194" s="15"/>
      <c r="BW4194" s="15"/>
      <c r="BX4194" s="15"/>
      <c r="BY4194" s="15"/>
      <c r="BZ4194" s="15"/>
      <c r="CA4194" s="15"/>
      <c r="CB4194" s="15"/>
      <c r="CC4194" s="15"/>
      <c r="CD4194" s="15"/>
      <c r="CE4194" s="15"/>
      <c r="CF4194" s="15"/>
      <c r="CG4194" s="15"/>
      <c r="CH4194" s="15"/>
      <c r="CI4194" s="15"/>
      <c r="CJ4194" s="15"/>
      <c r="CK4194" s="15"/>
      <c r="CL4194" s="15"/>
      <c r="CM4194" s="15"/>
      <c r="CN4194" s="15"/>
      <c r="CO4194" s="15"/>
      <c r="CP4194" s="15"/>
      <c r="CQ4194" s="15"/>
      <c r="CR4194" s="15"/>
      <c r="CS4194" s="15"/>
      <c r="CT4194" s="15"/>
      <c r="CU4194" s="15"/>
      <c r="CV4194" s="15"/>
      <c r="CW4194" s="15"/>
      <c r="CX4194" s="15"/>
      <c r="CY4194" s="15"/>
      <c r="CZ4194" s="15"/>
      <c r="DA4194" s="15"/>
      <c r="DB4194" s="15"/>
      <c r="DC4194" s="15"/>
      <c r="DD4194" s="15"/>
      <c r="DE4194" s="15"/>
      <c r="DF4194" s="15"/>
      <c r="DG4194" s="15"/>
      <c r="DH4194" s="15"/>
      <c r="DI4194" s="15"/>
      <c r="DJ4194" s="15"/>
      <c r="DK4194" s="15"/>
      <c r="DL4194" s="15"/>
      <c r="DM4194" s="15"/>
      <c r="DN4194" s="15"/>
      <c r="DO4194" s="15"/>
      <c r="DP4194" s="15"/>
      <c r="DQ4194" s="15"/>
      <c r="DR4194" s="15"/>
      <c r="DS4194" s="15"/>
      <c r="DT4194" s="15"/>
      <c r="DU4194" s="15"/>
      <c r="DV4194" s="15"/>
      <c r="DW4194" s="15"/>
      <c r="DX4194" s="15"/>
      <c r="DY4194" s="15"/>
      <c r="DZ4194" s="15"/>
      <c r="EA4194" s="15"/>
      <c r="EB4194" s="15"/>
      <c r="EC4194" s="15"/>
      <c r="ED4194" s="15"/>
      <c r="EE4194" s="15"/>
      <c r="EF4194" s="15"/>
      <c r="EG4194" s="15"/>
      <c r="EH4194" s="15"/>
      <c r="EI4194" s="15"/>
      <c r="EJ4194" s="15"/>
      <c r="EK4194" s="15"/>
      <c r="EL4194" s="15"/>
      <c r="EM4194" s="15"/>
      <c r="EN4194" s="15"/>
      <c r="EO4194" s="15"/>
      <c r="EP4194" s="15"/>
      <c r="EQ4194" s="15"/>
      <c r="ER4194" s="15"/>
      <c r="ES4194" s="15"/>
      <c r="ET4194" s="15"/>
    </row>
    <row r="4195" spans="2:150" ht="26.25" customHeight="1" x14ac:dyDescent="0.2">
      <c r="B4195" s="15"/>
      <c r="C4195" s="15"/>
      <c r="D4195" s="15"/>
      <c r="E4195" s="15"/>
      <c r="F4195" s="15"/>
      <c r="G4195" s="15"/>
      <c r="H4195" s="15"/>
      <c r="AL4195" s="15"/>
      <c r="AM4195" s="15"/>
      <c r="AN4195" s="15"/>
      <c r="AO4195" s="15"/>
      <c r="AP4195" s="15"/>
      <c r="AQ4195" s="15"/>
      <c r="AR4195" s="15"/>
      <c r="AS4195" s="15"/>
      <c r="AT4195" s="15"/>
      <c r="AU4195" s="15"/>
      <c r="AV4195" s="15"/>
      <c r="AW4195" s="15"/>
      <c r="AX4195" s="15"/>
      <c r="AY4195" s="15"/>
      <c r="AZ4195" s="15"/>
      <c r="BA4195" s="15"/>
      <c r="BB4195" s="15"/>
      <c r="BC4195" s="15"/>
      <c r="BD4195" s="15"/>
      <c r="BE4195" s="15"/>
      <c r="BF4195" s="15"/>
      <c r="BG4195" s="15"/>
      <c r="BH4195" s="15"/>
      <c r="BI4195" s="15"/>
      <c r="BJ4195" s="15"/>
      <c r="BK4195" s="15"/>
      <c r="BL4195" s="15"/>
      <c r="BM4195" s="15"/>
      <c r="BN4195" s="15"/>
      <c r="BO4195" s="15"/>
      <c r="BP4195" s="15"/>
      <c r="BQ4195" s="15"/>
      <c r="BR4195" s="15"/>
      <c r="BS4195" s="15"/>
      <c r="BT4195" s="15"/>
      <c r="BU4195" s="15"/>
      <c r="BV4195" s="15"/>
      <c r="BW4195" s="15"/>
      <c r="BX4195" s="15"/>
      <c r="BY4195" s="15"/>
      <c r="BZ4195" s="15"/>
      <c r="CA4195" s="15"/>
      <c r="CB4195" s="15"/>
      <c r="CC4195" s="15"/>
      <c r="CD4195" s="15"/>
      <c r="CE4195" s="15"/>
      <c r="CF4195" s="15"/>
      <c r="CG4195" s="15"/>
      <c r="CH4195" s="15"/>
      <c r="CI4195" s="15"/>
      <c r="CJ4195" s="15"/>
      <c r="CK4195" s="15"/>
      <c r="CL4195" s="15"/>
      <c r="CM4195" s="15"/>
      <c r="CN4195" s="15"/>
      <c r="CO4195" s="15"/>
      <c r="CP4195" s="15"/>
      <c r="CQ4195" s="15"/>
      <c r="CR4195" s="15"/>
      <c r="CS4195" s="15"/>
      <c r="CT4195" s="15"/>
      <c r="CU4195" s="15"/>
      <c r="CV4195" s="15"/>
      <c r="CW4195" s="15"/>
      <c r="CX4195" s="15"/>
      <c r="CY4195" s="15"/>
      <c r="CZ4195" s="15"/>
      <c r="DA4195" s="15"/>
      <c r="DB4195" s="15"/>
      <c r="DC4195" s="15"/>
      <c r="DD4195" s="15"/>
      <c r="DE4195" s="15"/>
      <c r="DF4195" s="15"/>
      <c r="DG4195" s="15"/>
      <c r="DH4195" s="15"/>
      <c r="DI4195" s="15"/>
      <c r="DJ4195" s="15"/>
      <c r="DK4195" s="15"/>
      <c r="DL4195" s="15"/>
      <c r="DM4195" s="15"/>
      <c r="DN4195" s="15"/>
      <c r="DO4195" s="15"/>
      <c r="DP4195" s="15"/>
      <c r="DQ4195" s="15"/>
      <c r="DR4195" s="15"/>
      <c r="DS4195" s="15"/>
      <c r="DT4195" s="15"/>
      <c r="DU4195" s="15"/>
      <c r="DV4195" s="15"/>
      <c r="DW4195" s="15"/>
      <c r="DX4195" s="15"/>
      <c r="DY4195" s="15"/>
      <c r="DZ4195" s="15"/>
      <c r="EA4195" s="15"/>
      <c r="EB4195" s="15"/>
      <c r="EC4195" s="15"/>
      <c r="ED4195" s="15"/>
      <c r="EE4195" s="15"/>
      <c r="EF4195" s="15"/>
      <c r="EG4195" s="15"/>
      <c r="EH4195" s="15"/>
      <c r="EI4195" s="15"/>
      <c r="EJ4195" s="15"/>
      <c r="EK4195" s="15"/>
      <c r="EL4195" s="15"/>
      <c r="EM4195" s="15"/>
      <c r="EN4195" s="15"/>
      <c r="EO4195" s="15"/>
      <c r="EP4195" s="15"/>
      <c r="EQ4195" s="15"/>
      <c r="ER4195" s="15"/>
      <c r="ES4195" s="15"/>
      <c r="ET4195" s="15"/>
    </row>
    <row r="4196" spans="2:150" ht="26.25" customHeight="1" x14ac:dyDescent="0.2">
      <c r="B4196" s="15"/>
      <c r="C4196" s="15"/>
      <c r="D4196" s="15"/>
      <c r="E4196" s="15"/>
      <c r="F4196" s="15"/>
      <c r="G4196" s="15"/>
      <c r="H4196" s="15"/>
      <c r="AL4196" s="15"/>
      <c r="AM4196" s="15"/>
      <c r="AN4196" s="15"/>
      <c r="AO4196" s="15"/>
      <c r="AP4196" s="15"/>
      <c r="AQ4196" s="15"/>
      <c r="AR4196" s="15"/>
      <c r="AS4196" s="15"/>
      <c r="AT4196" s="15"/>
      <c r="AU4196" s="15"/>
      <c r="AV4196" s="15"/>
      <c r="AW4196" s="15"/>
      <c r="AX4196" s="15"/>
      <c r="AY4196" s="15"/>
      <c r="AZ4196" s="15"/>
      <c r="BA4196" s="15"/>
      <c r="BB4196" s="15"/>
      <c r="BC4196" s="15"/>
      <c r="BD4196" s="15"/>
      <c r="BE4196" s="15"/>
      <c r="BF4196" s="15"/>
      <c r="BG4196" s="15"/>
      <c r="BH4196" s="15"/>
      <c r="BI4196" s="15"/>
      <c r="BJ4196" s="15"/>
      <c r="BK4196" s="15"/>
      <c r="BL4196" s="15"/>
      <c r="BM4196" s="15"/>
      <c r="BN4196" s="15"/>
      <c r="BO4196" s="15"/>
      <c r="BP4196" s="15"/>
      <c r="BQ4196" s="15"/>
      <c r="BR4196" s="15"/>
      <c r="BS4196" s="15"/>
      <c r="BT4196" s="15"/>
      <c r="BU4196" s="15"/>
      <c r="BV4196" s="15"/>
      <c r="BW4196" s="15"/>
      <c r="BX4196" s="15"/>
      <c r="BY4196" s="15"/>
      <c r="BZ4196" s="15"/>
      <c r="CA4196" s="15"/>
      <c r="CB4196" s="15"/>
      <c r="CC4196" s="15"/>
      <c r="CD4196" s="15"/>
      <c r="CE4196" s="15"/>
      <c r="CF4196" s="15"/>
      <c r="CG4196" s="15"/>
      <c r="CH4196" s="15"/>
      <c r="CI4196" s="15"/>
      <c r="CJ4196" s="15"/>
      <c r="CK4196" s="15"/>
      <c r="CL4196" s="15"/>
      <c r="CM4196" s="15"/>
      <c r="CN4196" s="15"/>
      <c r="CO4196" s="15"/>
      <c r="CP4196" s="15"/>
      <c r="CQ4196" s="15"/>
      <c r="CR4196" s="15"/>
      <c r="CS4196" s="15"/>
      <c r="CT4196" s="15"/>
      <c r="CU4196" s="15"/>
      <c r="CV4196" s="15"/>
      <c r="CW4196" s="15"/>
      <c r="CX4196" s="15"/>
      <c r="CY4196" s="15"/>
      <c r="CZ4196" s="15"/>
      <c r="DA4196" s="15"/>
      <c r="DB4196" s="15"/>
      <c r="DC4196" s="15"/>
      <c r="DD4196" s="15"/>
      <c r="DE4196" s="15"/>
      <c r="DF4196" s="15"/>
      <c r="DG4196" s="15"/>
      <c r="DH4196" s="15"/>
      <c r="DI4196" s="15"/>
      <c r="DJ4196" s="15"/>
      <c r="DK4196" s="15"/>
      <c r="DL4196" s="15"/>
      <c r="DM4196" s="15"/>
      <c r="DN4196" s="15"/>
      <c r="DO4196" s="15"/>
      <c r="DP4196" s="15"/>
      <c r="DQ4196" s="15"/>
      <c r="DR4196" s="15"/>
      <c r="DS4196" s="15"/>
      <c r="DT4196" s="15"/>
      <c r="DU4196" s="15"/>
      <c r="DV4196" s="15"/>
      <c r="DW4196" s="15"/>
      <c r="DX4196" s="15"/>
      <c r="DY4196" s="15"/>
      <c r="DZ4196" s="15"/>
      <c r="EA4196" s="15"/>
      <c r="EB4196" s="15"/>
      <c r="EC4196" s="15"/>
      <c r="ED4196" s="15"/>
      <c r="EE4196" s="15"/>
      <c r="EF4196" s="15"/>
      <c r="EG4196" s="15"/>
      <c r="EH4196" s="15"/>
      <c r="EI4196" s="15"/>
      <c r="EJ4196" s="15"/>
      <c r="EK4196" s="15"/>
      <c r="EL4196" s="15"/>
      <c r="EM4196" s="15"/>
      <c r="EN4196" s="15"/>
      <c r="EO4196" s="15"/>
      <c r="EP4196" s="15"/>
      <c r="EQ4196" s="15"/>
      <c r="ER4196" s="15"/>
      <c r="ES4196" s="15"/>
      <c r="ET4196" s="15"/>
    </row>
    <row r="4197" spans="2:150" ht="26.25" customHeight="1" x14ac:dyDescent="0.2">
      <c r="B4197" s="15"/>
      <c r="C4197" s="15"/>
      <c r="D4197" s="15"/>
      <c r="E4197" s="15"/>
      <c r="F4197" s="15"/>
      <c r="G4197" s="15"/>
      <c r="H4197" s="15"/>
      <c r="AL4197" s="15"/>
      <c r="AM4197" s="15"/>
      <c r="AN4197" s="15"/>
      <c r="AO4197" s="15"/>
      <c r="AP4197" s="15"/>
      <c r="AQ4197" s="15"/>
      <c r="AR4197" s="15"/>
      <c r="AS4197" s="15"/>
      <c r="AT4197" s="15"/>
      <c r="AU4197" s="15"/>
      <c r="AV4197" s="15"/>
      <c r="AW4197" s="15"/>
      <c r="AX4197" s="15"/>
      <c r="AY4197" s="15"/>
      <c r="AZ4197" s="15"/>
      <c r="BA4197" s="15"/>
      <c r="BB4197" s="15"/>
      <c r="BC4197" s="15"/>
      <c r="BD4197" s="15"/>
      <c r="BE4197" s="15"/>
      <c r="BF4197" s="15"/>
      <c r="BG4197" s="15"/>
      <c r="BH4197" s="15"/>
      <c r="BI4197" s="15"/>
      <c r="BJ4197" s="15"/>
      <c r="BK4197" s="15"/>
      <c r="BL4197" s="15"/>
      <c r="BM4197" s="15"/>
      <c r="BN4197" s="15"/>
      <c r="BO4197" s="15"/>
      <c r="BP4197" s="15"/>
      <c r="BQ4197" s="15"/>
      <c r="BR4197" s="15"/>
      <c r="BS4197" s="15"/>
      <c r="BT4197" s="15"/>
      <c r="BU4197" s="15"/>
      <c r="BV4197" s="15"/>
      <c r="BW4197" s="15"/>
      <c r="BX4197" s="15"/>
      <c r="BY4197" s="15"/>
      <c r="BZ4197" s="15"/>
      <c r="CA4197" s="15"/>
      <c r="CB4197" s="15"/>
      <c r="CC4197" s="15"/>
      <c r="CD4197" s="15"/>
      <c r="CE4197" s="15"/>
      <c r="CF4197" s="15"/>
      <c r="CG4197" s="15"/>
      <c r="CH4197" s="15"/>
      <c r="CI4197" s="15"/>
      <c r="CJ4197" s="15"/>
      <c r="CK4197" s="15"/>
      <c r="CL4197" s="15"/>
      <c r="CM4197" s="15"/>
      <c r="CN4197" s="15"/>
      <c r="CO4197" s="15"/>
      <c r="CP4197" s="15"/>
      <c r="CQ4197" s="15"/>
      <c r="CR4197" s="15"/>
      <c r="CS4197" s="15"/>
      <c r="CT4197" s="15"/>
      <c r="CU4197" s="15"/>
      <c r="CV4197" s="15"/>
      <c r="CW4197" s="15"/>
      <c r="CX4197" s="15"/>
      <c r="CY4197" s="15"/>
      <c r="CZ4197" s="15"/>
      <c r="DA4197" s="15"/>
      <c r="DB4197" s="15"/>
      <c r="DC4197" s="15"/>
      <c r="DD4197" s="15"/>
      <c r="DE4197" s="15"/>
      <c r="DF4197" s="15"/>
      <c r="DG4197" s="15"/>
      <c r="DH4197" s="15"/>
      <c r="DI4197" s="15"/>
      <c r="DJ4197" s="15"/>
      <c r="DK4197" s="15"/>
      <c r="DL4197" s="15"/>
      <c r="DM4197" s="15"/>
      <c r="DN4197" s="15"/>
      <c r="DO4197" s="15"/>
      <c r="DP4197" s="15"/>
      <c r="DQ4197" s="15"/>
      <c r="DR4197" s="15"/>
      <c r="DS4197" s="15"/>
      <c r="DT4197" s="15"/>
      <c r="DU4197" s="15"/>
      <c r="DV4197" s="15"/>
      <c r="DW4197" s="15"/>
      <c r="DX4197" s="15"/>
      <c r="DY4197" s="15"/>
      <c r="DZ4197" s="15"/>
      <c r="EA4197" s="15"/>
      <c r="EB4197" s="15"/>
      <c r="EC4197" s="15"/>
      <c r="ED4197" s="15"/>
      <c r="EE4197" s="15"/>
      <c r="EF4197" s="15"/>
      <c r="EG4197" s="15"/>
      <c r="EH4197" s="15"/>
      <c r="EI4197" s="15"/>
      <c r="EJ4197" s="15"/>
      <c r="EK4197" s="15"/>
      <c r="EL4197" s="15"/>
      <c r="EM4197" s="15"/>
      <c r="EN4197" s="15"/>
      <c r="EO4197" s="15"/>
      <c r="EP4197" s="15"/>
      <c r="EQ4197" s="15"/>
      <c r="ER4197" s="15"/>
      <c r="ES4197" s="15"/>
      <c r="ET4197" s="15"/>
    </row>
    <row r="4198" spans="2:150" ht="26.25" customHeight="1" x14ac:dyDescent="0.2">
      <c r="B4198" s="15"/>
      <c r="C4198" s="15"/>
      <c r="D4198" s="15"/>
      <c r="E4198" s="15"/>
      <c r="F4198" s="15"/>
      <c r="G4198" s="15"/>
      <c r="H4198" s="15"/>
      <c r="AL4198" s="15"/>
      <c r="AM4198" s="15"/>
      <c r="AN4198" s="15"/>
      <c r="AO4198" s="15"/>
      <c r="AP4198" s="15"/>
      <c r="AQ4198" s="15"/>
      <c r="AR4198" s="15"/>
      <c r="AS4198" s="15"/>
      <c r="AT4198" s="15"/>
      <c r="AU4198" s="15"/>
      <c r="AV4198" s="15"/>
      <c r="AW4198" s="15"/>
      <c r="AX4198" s="15"/>
      <c r="AY4198" s="15"/>
      <c r="AZ4198" s="15"/>
      <c r="BA4198" s="15"/>
      <c r="BB4198" s="15"/>
      <c r="BC4198" s="15"/>
      <c r="BD4198" s="15"/>
      <c r="BE4198" s="15"/>
      <c r="BF4198" s="15"/>
      <c r="BG4198" s="15"/>
      <c r="BH4198" s="15"/>
      <c r="BI4198" s="15"/>
      <c r="BJ4198" s="15"/>
      <c r="BK4198" s="15"/>
      <c r="BL4198" s="15"/>
      <c r="BM4198" s="15"/>
      <c r="BN4198" s="15"/>
      <c r="BO4198" s="15"/>
      <c r="BP4198" s="15"/>
      <c r="BQ4198" s="15"/>
      <c r="BR4198" s="15"/>
      <c r="BS4198" s="15"/>
      <c r="BT4198" s="15"/>
      <c r="BU4198" s="15"/>
      <c r="BV4198" s="15"/>
      <c r="BW4198" s="15"/>
      <c r="BX4198" s="15"/>
      <c r="BY4198" s="15"/>
      <c r="BZ4198" s="15"/>
      <c r="CA4198" s="15"/>
      <c r="CB4198" s="15"/>
      <c r="CC4198" s="15"/>
      <c r="CD4198" s="15"/>
      <c r="CE4198" s="15"/>
      <c r="CF4198" s="15"/>
      <c r="CG4198" s="15"/>
      <c r="CH4198" s="15"/>
      <c r="CI4198" s="15"/>
      <c r="CJ4198" s="15"/>
      <c r="CK4198" s="15"/>
      <c r="CL4198" s="15"/>
      <c r="CM4198" s="15"/>
      <c r="CN4198" s="15"/>
      <c r="CO4198" s="15"/>
      <c r="CP4198" s="15"/>
      <c r="CQ4198" s="15"/>
      <c r="CR4198" s="15"/>
      <c r="CS4198" s="15"/>
      <c r="CT4198" s="15"/>
      <c r="CU4198" s="15"/>
      <c r="CV4198" s="15"/>
      <c r="CW4198" s="15"/>
      <c r="CX4198" s="15"/>
      <c r="CY4198" s="15"/>
      <c r="CZ4198" s="15"/>
      <c r="DA4198" s="15"/>
      <c r="DB4198" s="15"/>
      <c r="DC4198" s="15"/>
      <c r="DD4198" s="15"/>
      <c r="DE4198" s="15"/>
      <c r="DF4198" s="15"/>
      <c r="DG4198" s="15"/>
      <c r="DH4198" s="15"/>
      <c r="DI4198" s="15"/>
      <c r="DJ4198" s="15"/>
      <c r="DK4198" s="15"/>
      <c r="DL4198" s="15"/>
      <c r="DM4198" s="15"/>
      <c r="DN4198" s="15"/>
      <c r="DO4198" s="15"/>
      <c r="DP4198" s="15"/>
      <c r="DQ4198" s="15"/>
      <c r="DR4198" s="15"/>
      <c r="DS4198" s="15"/>
      <c r="DT4198" s="15"/>
      <c r="DU4198" s="15"/>
      <c r="DV4198" s="15"/>
      <c r="DW4198" s="15"/>
      <c r="DX4198" s="15"/>
      <c r="DY4198" s="15"/>
      <c r="DZ4198" s="15"/>
      <c r="EA4198" s="15"/>
      <c r="EB4198" s="15"/>
      <c r="EC4198" s="15"/>
      <c r="ED4198" s="15"/>
      <c r="EE4198" s="15"/>
      <c r="EF4198" s="15"/>
      <c r="EG4198" s="15"/>
      <c r="EH4198" s="15"/>
      <c r="EI4198" s="15"/>
      <c r="EJ4198" s="15"/>
      <c r="EK4198" s="15"/>
      <c r="EL4198" s="15"/>
      <c r="EM4198" s="15"/>
      <c r="EN4198" s="15"/>
      <c r="EO4198" s="15"/>
      <c r="EP4198" s="15"/>
      <c r="EQ4198" s="15"/>
      <c r="ER4198" s="15"/>
      <c r="ES4198" s="15"/>
      <c r="ET4198" s="15"/>
    </row>
    <row r="4199" spans="2:150" ht="26.25" customHeight="1" x14ac:dyDescent="0.2">
      <c r="B4199" s="15"/>
      <c r="C4199" s="15"/>
      <c r="D4199" s="15"/>
      <c r="E4199" s="15"/>
      <c r="F4199" s="15"/>
      <c r="G4199" s="15"/>
      <c r="H4199" s="15"/>
      <c r="AL4199" s="15"/>
      <c r="AM4199" s="15"/>
      <c r="AN4199" s="15"/>
      <c r="AO4199" s="15"/>
      <c r="AP4199" s="15"/>
      <c r="AQ4199" s="15"/>
      <c r="AR4199" s="15"/>
      <c r="AS4199" s="15"/>
      <c r="AT4199" s="15"/>
      <c r="AU4199" s="15"/>
      <c r="AV4199" s="15"/>
      <c r="AW4199" s="15"/>
      <c r="AX4199" s="15"/>
      <c r="AY4199" s="15"/>
      <c r="AZ4199" s="15"/>
      <c r="BA4199" s="15"/>
      <c r="BB4199" s="15"/>
      <c r="BC4199" s="15"/>
      <c r="BD4199" s="15"/>
      <c r="BE4199" s="15"/>
      <c r="BF4199" s="15"/>
      <c r="BG4199" s="15"/>
      <c r="BH4199" s="15"/>
      <c r="BI4199" s="15"/>
      <c r="BJ4199" s="15"/>
      <c r="BK4199" s="15"/>
      <c r="BL4199" s="15"/>
      <c r="BM4199" s="15"/>
      <c r="BN4199" s="15"/>
      <c r="BO4199" s="15"/>
      <c r="BP4199" s="15"/>
      <c r="BQ4199" s="15"/>
      <c r="BR4199" s="15"/>
      <c r="BS4199" s="15"/>
      <c r="BT4199" s="15"/>
      <c r="BU4199" s="15"/>
      <c r="BV4199" s="15"/>
      <c r="BW4199" s="15"/>
      <c r="BX4199" s="15"/>
      <c r="BY4199" s="15"/>
      <c r="BZ4199" s="15"/>
      <c r="CA4199" s="15"/>
      <c r="CB4199" s="15"/>
      <c r="CC4199" s="15"/>
      <c r="CD4199" s="15"/>
      <c r="CE4199" s="15"/>
      <c r="CF4199" s="15"/>
      <c r="CG4199" s="15"/>
      <c r="CH4199" s="15"/>
      <c r="CI4199" s="15"/>
      <c r="CJ4199" s="15"/>
      <c r="CK4199" s="15"/>
      <c r="CL4199" s="15"/>
      <c r="CM4199" s="15"/>
      <c r="CN4199" s="15"/>
      <c r="CO4199" s="15"/>
      <c r="CP4199" s="15"/>
      <c r="CQ4199" s="15"/>
      <c r="CR4199" s="15"/>
      <c r="CS4199" s="15"/>
      <c r="CT4199" s="15"/>
      <c r="CU4199" s="15"/>
      <c r="CV4199" s="15"/>
      <c r="CW4199" s="15"/>
      <c r="CX4199" s="15"/>
      <c r="CY4199" s="15"/>
      <c r="CZ4199" s="15"/>
      <c r="DA4199" s="15"/>
      <c r="DB4199" s="15"/>
      <c r="DC4199" s="15"/>
      <c r="DD4199" s="15"/>
      <c r="DE4199" s="15"/>
      <c r="DF4199" s="15"/>
      <c r="DG4199" s="15"/>
      <c r="DH4199" s="15"/>
      <c r="DI4199" s="15"/>
      <c r="DJ4199" s="15"/>
      <c r="DK4199" s="15"/>
      <c r="DL4199" s="15"/>
      <c r="DM4199" s="15"/>
      <c r="DN4199" s="15"/>
      <c r="DO4199" s="15"/>
      <c r="DP4199" s="15"/>
      <c r="DQ4199" s="15"/>
      <c r="DR4199" s="15"/>
      <c r="DS4199" s="15"/>
      <c r="DT4199" s="15"/>
      <c r="DU4199" s="15"/>
      <c r="DV4199" s="15"/>
      <c r="DW4199" s="15"/>
      <c r="DX4199" s="15"/>
      <c r="DY4199" s="15"/>
      <c r="DZ4199" s="15"/>
      <c r="EA4199" s="15"/>
      <c r="EB4199" s="15"/>
      <c r="EC4199" s="15"/>
      <c r="ED4199" s="15"/>
      <c r="EE4199" s="15"/>
      <c r="EF4199" s="15"/>
      <c r="EG4199" s="15"/>
      <c r="EH4199" s="15"/>
      <c r="EI4199" s="15"/>
      <c r="EJ4199" s="15"/>
      <c r="EK4199" s="15"/>
      <c r="EL4199" s="15"/>
      <c r="EM4199" s="15"/>
      <c r="EN4199" s="15"/>
      <c r="EO4199" s="15"/>
      <c r="EP4199" s="15"/>
      <c r="EQ4199" s="15"/>
      <c r="ER4199" s="15"/>
      <c r="ES4199" s="15"/>
      <c r="ET4199" s="15"/>
    </row>
    <row r="4200" spans="2:150" ht="26.25" customHeight="1" x14ac:dyDescent="0.2">
      <c r="B4200" s="15"/>
      <c r="C4200" s="15"/>
      <c r="D4200" s="15"/>
      <c r="E4200" s="15"/>
      <c r="F4200" s="15"/>
      <c r="G4200" s="15"/>
      <c r="H4200" s="15"/>
      <c r="AL4200" s="15"/>
      <c r="AM4200" s="15"/>
      <c r="AN4200" s="15"/>
      <c r="AO4200" s="15"/>
      <c r="AP4200" s="15"/>
      <c r="AQ4200" s="15"/>
      <c r="AR4200" s="15"/>
      <c r="AS4200" s="15"/>
      <c r="AT4200" s="15"/>
      <c r="AU4200" s="15"/>
      <c r="AV4200" s="15"/>
      <c r="AW4200" s="15"/>
      <c r="AX4200" s="15"/>
      <c r="AY4200" s="15"/>
      <c r="AZ4200" s="15"/>
      <c r="BA4200" s="15"/>
      <c r="BB4200" s="15"/>
      <c r="BC4200" s="15"/>
      <c r="BD4200" s="15"/>
      <c r="BE4200" s="15"/>
      <c r="BF4200" s="15"/>
      <c r="BG4200" s="15"/>
      <c r="BH4200" s="15"/>
      <c r="BI4200" s="15"/>
      <c r="BJ4200" s="15"/>
      <c r="BK4200" s="15"/>
      <c r="BL4200" s="15"/>
      <c r="BM4200" s="15"/>
      <c r="BN4200" s="15"/>
      <c r="BO4200" s="15"/>
      <c r="BP4200" s="15"/>
      <c r="BQ4200" s="15"/>
      <c r="BR4200" s="15"/>
      <c r="BS4200" s="15"/>
      <c r="BT4200" s="15"/>
      <c r="BU4200" s="15"/>
      <c r="BV4200" s="15"/>
      <c r="BW4200" s="15"/>
      <c r="BX4200" s="15"/>
      <c r="BY4200" s="15"/>
      <c r="BZ4200" s="15"/>
      <c r="CA4200" s="15"/>
      <c r="CB4200" s="15"/>
      <c r="CC4200" s="15"/>
      <c r="CD4200" s="15"/>
      <c r="CE4200" s="15"/>
      <c r="CF4200" s="15"/>
      <c r="CG4200" s="15"/>
      <c r="CH4200" s="15"/>
      <c r="CI4200" s="15"/>
      <c r="CJ4200" s="15"/>
      <c r="CK4200" s="15"/>
      <c r="CL4200" s="15"/>
      <c r="CM4200" s="15"/>
      <c r="CN4200" s="15"/>
      <c r="CO4200" s="15"/>
      <c r="CP4200" s="15"/>
      <c r="CQ4200" s="15"/>
      <c r="CR4200" s="15"/>
      <c r="CS4200" s="15"/>
      <c r="CT4200" s="15"/>
      <c r="CU4200" s="15"/>
      <c r="CV4200" s="15"/>
      <c r="CW4200" s="15"/>
      <c r="CX4200" s="15"/>
      <c r="CY4200" s="15"/>
      <c r="CZ4200" s="15"/>
      <c r="DA4200" s="15"/>
      <c r="DB4200" s="15"/>
      <c r="DC4200" s="15"/>
      <c r="DD4200" s="15"/>
      <c r="DE4200" s="15"/>
      <c r="DF4200" s="15"/>
      <c r="DG4200" s="15"/>
      <c r="DH4200" s="15"/>
      <c r="DI4200" s="15"/>
      <c r="DJ4200" s="15"/>
      <c r="DK4200" s="15"/>
      <c r="DL4200" s="15"/>
      <c r="DM4200" s="15"/>
      <c r="DN4200" s="15"/>
      <c r="DO4200" s="15"/>
      <c r="DP4200" s="15"/>
      <c r="DQ4200" s="15"/>
      <c r="DR4200" s="15"/>
      <c r="DS4200" s="15"/>
      <c r="DT4200" s="15"/>
      <c r="DU4200" s="15"/>
      <c r="DV4200" s="15"/>
      <c r="DW4200" s="15"/>
      <c r="DX4200" s="15"/>
      <c r="DY4200" s="15"/>
      <c r="DZ4200" s="15"/>
      <c r="EA4200" s="15"/>
      <c r="EB4200" s="15"/>
      <c r="EC4200" s="15"/>
      <c r="ED4200" s="15"/>
      <c r="EE4200" s="15"/>
      <c r="EF4200" s="15"/>
      <c r="EG4200" s="15"/>
      <c r="EH4200" s="15"/>
      <c r="EI4200" s="15"/>
      <c r="EJ4200" s="15"/>
      <c r="EK4200" s="15"/>
      <c r="EL4200" s="15"/>
      <c r="EM4200" s="15"/>
      <c r="EN4200" s="15"/>
      <c r="EO4200" s="15"/>
      <c r="EP4200" s="15"/>
      <c r="EQ4200" s="15"/>
      <c r="ER4200" s="15"/>
      <c r="ES4200" s="15"/>
      <c r="ET4200" s="15"/>
    </row>
  </sheetData>
  <mergeCells count="447">
    <mergeCell ref="B1215:E1215"/>
    <mergeCell ref="B800:E800"/>
    <mergeCell ref="B780:B798"/>
    <mergeCell ref="B831:E831"/>
    <mergeCell ref="B804:B830"/>
    <mergeCell ref="B832:D833"/>
    <mergeCell ref="B1041:B1059"/>
    <mergeCell ref="D396:E396"/>
    <mergeCell ref="D397:E397"/>
    <mergeCell ref="D398:E398"/>
    <mergeCell ref="D399:E399"/>
    <mergeCell ref="D401:E401"/>
    <mergeCell ref="B396:C401"/>
    <mergeCell ref="B1005:B1020"/>
    <mergeCell ref="C1005:C1020"/>
    <mergeCell ref="D1005:D1020"/>
    <mergeCell ref="C1041:C1058"/>
    <mergeCell ref="D1041:D1057"/>
    <mergeCell ref="D1058:E1058"/>
    <mergeCell ref="C1059:E1059"/>
    <mergeCell ref="B893:B908"/>
    <mergeCell ref="C893:C908"/>
    <mergeCell ref="D893:D908"/>
    <mergeCell ref="B1022:B1039"/>
    <mergeCell ref="D400:E400"/>
    <mergeCell ref="B187:C203"/>
    <mergeCell ref="B169:C185"/>
    <mergeCell ref="D169:D185"/>
    <mergeCell ref="B205:C207"/>
    <mergeCell ref="D281:D297"/>
    <mergeCell ref="B263:C279"/>
    <mergeCell ref="B281:C297"/>
    <mergeCell ref="D375:D391"/>
    <mergeCell ref="B357:C373"/>
    <mergeCell ref="B375:C391"/>
    <mergeCell ref="B299:C301"/>
    <mergeCell ref="B227:C243"/>
    <mergeCell ref="D227:D243"/>
    <mergeCell ref="B245:C261"/>
    <mergeCell ref="D245:D261"/>
    <mergeCell ref="D206:E206"/>
    <mergeCell ref="D321:D337"/>
    <mergeCell ref="D339:D355"/>
    <mergeCell ref="D357:D373"/>
    <mergeCell ref="B209:C225"/>
    <mergeCell ref="B303:C319"/>
    <mergeCell ref="B321:C337"/>
    <mergeCell ref="B394:E394"/>
    <mergeCell ref="B1214:E1214"/>
    <mergeCell ref="B1180:B1181"/>
    <mergeCell ref="B1182:B1183"/>
    <mergeCell ref="C1180:E1180"/>
    <mergeCell ref="C1181:E1181"/>
    <mergeCell ref="C1182:E1182"/>
    <mergeCell ref="C1183:E1183"/>
    <mergeCell ref="B1184:E1184"/>
    <mergeCell ref="B1152:E1152"/>
    <mergeCell ref="B1154:E1154"/>
    <mergeCell ref="B1159:E1159"/>
    <mergeCell ref="B1160:B1166"/>
    <mergeCell ref="B1175:E1175"/>
    <mergeCell ref="C1160:C1161"/>
    <mergeCell ref="B1209:E1209"/>
    <mergeCell ref="B1196:E1196"/>
    <mergeCell ref="B1207:E1207"/>
    <mergeCell ref="B1208:E1208"/>
    <mergeCell ref="B1190:E1190"/>
    <mergeCell ref="B1191:E1191"/>
    <mergeCell ref="D1201:E1201"/>
    <mergeCell ref="D1202:E1202"/>
    <mergeCell ref="B1201:C1202"/>
    <mergeCell ref="C2:F2"/>
    <mergeCell ref="D39:E39"/>
    <mergeCell ref="D44:E44"/>
    <mergeCell ref="D49:E49"/>
    <mergeCell ref="B35:C39"/>
    <mergeCell ref="B40:C44"/>
    <mergeCell ref="D58:E58"/>
    <mergeCell ref="B54:C58"/>
    <mergeCell ref="B73:C77"/>
    <mergeCell ref="D65:E65"/>
    <mergeCell ref="C9:F10"/>
    <mergeCell ref="D27:E27"/>
    <mergeCell ref="D28:E28"/>
    <mergeCell ref="B26:C28"/>
    <mergeCell ref="B24:E24"/>
    <mergeCell ref="D26:E26"/>
    <mergeCell ref="D35:E35"/>
    <mergeCell ref="D36:E36"/>
    <mergeCell ref="D37:E37"/>
    <mergeCell ref="D43:E43"/>
    <mergeCell ref="D38:E38"/>
    <mergeCell ref="D41:E41"/>
    <mergeCell ref="D42:E42"/>
    <mergeCell ref="B64:C69"/>
    <mergeCell ref="D115:D131"/>
    <mergeCell ref="D205:E205"/>
    <mergeCell ref="D133:D149"/>
    <mergeCell ref="D151:D167"/>
    <mergeCell ref="D78:E78"/>
    <mergeCell ref="D94:E94"/>
    <mergeCell ref="D79:E79"/>
    <mergeCell ref="D92:E92"/>
    <mergeCell ref="B83:C87"/>
    <mergeCell ref="B88:C92"/>
    <mergeCell ref="B93:B103"/>
    <mergeCell ref="C99:C103"/>
    <mergeCell ref="D74:E74"/>
    <mergeCell ref="D73:E73"/>
    <mergeCell ref="D83:E83"/>
    <mergeCell ref="D102:E102"/>
    <mergeCell ref="D89:E89"/>
    <mergeCell ref="C93:C98"/>
    <mergeCell ref="B393:E393"/>
    <mergeCell ref="B1212:E1212"/>
    <mergeCell ref="B1213:E1213"/>
    <mergeCell ref="B1169:C1170"/>
    <mergeCell ref="D1170:E1170"/>
    <mergeCell ref="D1160:E1160"/>
    <mergeCell ref="D1161:E1161"/>
    <mergeCell ref="D1162:E1162"/>
    <mergeCell ref="D1163:E1163"/>
    <mergeCell ref="D1164:E1164"/>
    <mergeCell ref="D1165:E1165"/>
    <mergeCell ref="D1167:E1167"/>
    <mergeCell ref="D1168:E1168"/>
    <mergeCell ref="D1169:E1169"/>
    <mergeCell ref="C1166:E1166"/>
    <mergeCell ref="B1211:E1211"/>
    <mergeCell ref="B1210:E1210"/>
    <mergeCell ref="B1189:E1189"/>
    <mergeCell ref="D1146:E1146"/>
    <mergeCell ref="D1147:E1147"/>
    <mergeCell ref="D1148:E1148"/>
    <mergeCell ref="D1149:E1149"/>
    <mergeCell ref="C1148:C1149"/>
    <mergeCell ref="C1150:E1150"/>
    <mergeCell ref="C1162:C1163"/>
    <mergeCell ref="C1164:C1165"/>
    <mergeCell ref="B1167:C1168"/>
    <mergeCell ref="C1119:E1119"/>
    <mergeCell ref="C1120:E1120"/>
    <mergeCell ref="B1061:B1076"/>
    <mergeCell ref="C1061:C1076"/>
    <mergeCell ref="D1061:D1076"/>
    <mergeCell ref="B1078:B1095"/>
    <mergeCell ref="C1078:C1095"/>
    <mergeCell ref="D1078:D1094"/>
    <mergeCell ref="D1095:E1095"/>
    <mergeCell ref="B1097:B1115"/>
    <mergeCell ref="C1097:C1114"/>
    <mergeCell ref="D1097:D1113"/>
    <mergeCell ref="B1117:E1117"/>
    <mergeCell ref="D1114:E1114"/>
    <mergeCell ref="C1115:E1115"/>
    <mergeCell ref="B1119:B1120"/>
    <mergeCell ref="D1022:D1038"/>
    <mergeCell ref="D1039:E1039"/>
    <mergeCell ref="C891:E891"/>
    <mergeCell ref="B873:B891"/>
    <mergeCell ref="C873:C890"/>
    <mergeCell ref="D890:E890"/>
    <mergeCell ref="B929:B947"/>
    <mergeCell ref="C929:C946"/>
    <mergeCell ref="D929:D945"/>
    <mergeCell ref="D946:E946"/>
    <mergeCell ref="C947:E947"/>
    <mergeCell ref="B985:B1003"/>
    <mergeCell ref="C985:C1002"/>
    <mergeCell ref="D985:D1001"/>
    <mergeCell ref="D1002:E1002"/>
    <mergeCell ref="C1003:E1003"/>
    <mergeCell ref="B949:B964"/>
    <mergeCell ref="C949:C964"/>
    <mergeCell ref="D949:D964"/>
    <mergeCell ref="B966:B983"/>
    <mergeCell ref="C966:C983"/>
    <mergeCell ref="D966:D982"/>
    <mergeCell ref="D983:E983"/>
    <mergeCell ref="C1022:C1039"/>
    <mergeCell ref="D822:D824"/>
    <mergeCell ref="D825:D827"/>
    <mergeCell ref="D828:D830"/>
    <mergeCell ref="B835:E835"/>
    <mergeCell ref="C816:C830"/>
    <mergeCell ref="D819:D821"/>
    <mergeCell ref="B837:B852"/>
    <mergeCell ref="C837:C852"/>
    <mergeCell ref="D837:D852"/>
    <mergeCell ref="B854:B871"/>
    <mergeCell ref="C854:C871"/>
    <mergeCell ref="D854:D870"/>
    <mergeCell ref="D871:E871"/>
    <mergeCell ref="D873:D889"/>
    <mergeCell ref="B910:B927"/>
    <mergeCell ref="C910:C927"/>
    <mergeCell ref="D910:D926"/>
    <mergeCell ref="D927:E927"/>
    <mergeCell ref="C462:E462"/>
    <mergeCell ref="D454:E454"/>
    <mergeCell ref="B469:E469"/>
    <mergeCell ref="D458:E458"/>
    <mergeCell ref="D449:E449"/>
    <mergeCell ref="B452:B462"/>
    <mergeCell ref="D441:E441"/>
    <mergeCell ref="D446:E446"/>
    <mergeCell ref="D451:E451"/>
    <mergeCell ref="D461:E461"/>
    <mergeCell ref="C442:C446"/>
    <mergeCell ref="C447:C451"/>
    <mergeCell ref="C452:C456"/>
    <mergeCell ref="C457:C461"/>
    <mergeCell ref="D457:E457"/>
    <mergeCell ref="B442:B451"/>
    <mergeCell ref="C807:D809"/>
    <mergeCell ref="C810:D812"/>
    <mergeCell ref="C813:D815"/>
    <mergeCell ref="D816:D818"/>
    <mergeCell ref="D505:E505"/>
    <mergeCell ref="D500:E500"/>
    <mergeCell ref="D502:E502"/>
    <mergeCell ref="D80:E80"/>
    <mergeCell ref="D90:E90"/>
    <mergeCell ref="D98:E98"/>
    <mergeCell ref="D91:E91"/>
    <mergeCell ref="D299:E299"/>
    <mergeCell ref="D187:D203"/>
    <mergeCell ref="D263:D279"/>
    <mergeCell ref="D301:E301"/>
    <mergeCell ref="D300:E300"/>
    <mergeCell ref="D482:E482"/>
    <mergeCell ref="D476:E476"/>
    <mergeCell ref="D480:E480"/>
    <mergeCell ref="B468:E468"/>
    <mergeCell ref="B151:C167"/>
    <mergeCell ref="D478:E478"/>
    <mergeCell ref="D460:E460"/>
    <mergeCell ref="D452:E452"/>
    <mergeCell ref="B406:E406"/>
    <mergeCell ref="B45:C50"/>
    <mergeCell ref="D63:E63"/>
    <mergeCell ref="D68:E68"/>
    <mergeCell ref="B59:C63"/>
    <mergeCell ref="D77:E77"/>
    <mergeCell ref="D47:E47"/>
    <mergeCell ref="D95:E95"/>
    <mergeCell ref="D96:E96"/>
    <mergeCell ref="D100:E100"/>
    <mergeCell ref="D101:E101"/>
    <mergeCell ref="D75:E75"/>
    <mergeCell ref="D93:E93"/>
    <mergeCell ref="D84:E84"/>
    <mergeCell ref="D85:E85"/>
    <mergeCell ref="D86:E86"/>
    <mergeCell ref="D88:E88"/>
    <mergeCell ref="D46:E46"/>
    <mergeCell ref="D76:E76"/>
    <mergeCell ref="D99:E99"/>
    <mergeCell ref="D81:E81"/>
    <mergeCell ref="D303:D319"/>
    <mergeCell ref="D45:E45"/>
    <mergeCell ref="D54:E54"/>
    <mergeCell ref="B339:C355"/>
    <mergeCell ref="B115:C131"/>
    <mergeCell ref="B133:C149"/>
    <mergeCell ref="D40:E40"/>
    <mergeCell ref="D69:E69"/>
    <mergeCell ref="D66:E66"/>
    <mergeCell ref="D57:E57"/>
    <mergeCell ref="D67:E67"/>
    <mergeCell ref="D64:E64"/>
    <mergeCell ref="D207:E207"/>
    <mergeCell ref="D48:E48"/>
    <mergeCell ref="D55:E55"/>
    <mergeCell ref="D56:E56"/>
    <mergeCell ref="D50:E50"/>
    <mergeCell ref="D61:E61"/>
    <mergeCell ref="D59:E59"/>
    <mergeCell ref="D60:E60"/>
    <mergeCell ref="D62:E62"/>
    <mergeCell ref="D82:E82"/>
    <mergeCell ref="D87:E87"/>
    <mergeCell ref="D97:E97"/>
    <mergeCell ref="D103:E103"/>
    <mergeCell ref="B78:C82"/>
    <mergeCell ref="D209:D225"/>
    <mergeCell ref="B408:E408"/>
    <mergeCell ref="D426:E426"/>
    <mergeCell ref="D431:E431"/>
    <mergeCell ref="D436:E436"/>
    <mergeCell ref="B422:B431"/>
    <mergeCell ref="B432:B441"/>
    <mergeCell ref="B409:E409"/>
    <mergeCell ref="B414:E414"/>
    <mergeCell ref="B415:E415"/>
    <mergeCell ref="D422:E422"/>
    <mergeCell ref="D423:E423"/>
    <mergeCell ref="D425:E425"/>
    <mergeCell ref="C422:C426"/>
    <mergeCell ref="C427:C431"/>
    <mergeCell ref="C432:C436"/>
    <mergeCell ref="C437:C441"/>
    <mergeCell ref="D438:E438"/>
    <mergeCell ref="D439:E439"/>
    <mergeCell ref="D440:E440"/>
    <mergeCell ref="C556:C573"/>
    <mergeCell ref="D556:D572"/>
    <mergeCell ref="D573:E573"/>
    <mergeCell ref="B593:B610"/>
    <mergeCell ref="C593:C610"/>
    <mergeCell ref="B537:B554"/>
    <mergeCell ref="C537:C554"/>
    <mergeCell ref="D537:D553"/>
    <mergeCell ref="D554:E554"/>
    <mergeCell ref="D593:D609"/>
    <mergeCell ref="D610:E610"/>
    <mergeCell ref="D507:E507"/>
    <mergeCell ref="D504:E504"/>
    <mergeCell ref="D498:E498"/>
    <mergeCell ref="D499:E499"/>
    <mergeCell ref="D503:E503"/>
    <mergeCell ref="B520:B535"/>
    <mergeCell ref="C520:C535"/>
    <mergeCell ref="D520:D535"/>
    <mergeCell ref="B508:E508"/>
    <mergeCell ref="B502:C507"/>
    <mergeCell ref="D506:E506"/>
    <mergeCell ref="C612:C629"/>
    <mergeCell ref="D612:D628"/>
    <mergeCell ref="D629:E629"/>
    <mergeCell ref="B612:B630"/>
    <mergeCell ref="C630:E630"/>
    <mergeCell ref="C574:E574"/>
    <mergeCell ref="B705:B722"/>
    <mergeCell ref="C705:C722"/>
    <mergeCell ref="D705:D721"/>
    <mergeCell ref="D722:E722"/>
    <mergeCell ref="B556:B574"/>
    <mergeCell ref="B576:B591"/>
    <mergeCell ref="C576:C591"/>
    <mergeCell ref="D576:D591"/>
    <mergeCell ref="B632:B647"/>
    <mergeCell ref="C632:C647"/>
    <mergeCell ref="D632:D647"/>
    <mergeCell ref="B688:B703"/>
    <mergeCell ref="C688:C703"/>
    <mergeCell ref="D688:D703"/>
    <mergeCell ref="B649:B666"/>
    <mergeCell ref="C649:C666"/>
    <mergeCell ref="D649:D665"/>
    <mergeCell ref="D666:E666"/>
    <mergeCell ref="C4:F4"/>
    <mergeCell ref="C6:F6"/>
    <mergeCell ref="D424:E424"/>
    <mergeCell ref="D455:E455"/>
    <mergeCell ref="D450:E450"/>
    <mergeCell ref="D442:E442"/>
    <mergeCell ref="D443:E443"/>
    <mergeCell ref="D444:E444"/>
    <mergeCell ref="D445:E445"/>
    <mergeCell ref="D448:E448"/>
    <mergeCell ref="D453:E453"/>
    <mergeCell ref="D403:E403"/>
    <mergeCell ref="D404:E404"/>
    <mergeCell ref="D432:E432"/>
    <mergeCell ref="D433:E433"/>
    <mergeCell ref="D447:E447"/>
    <mergeCell ref="D434:E434"/>
    <mergeCell ref="D435:E435"/>
    <mergeCell ref="D437:E437"/>
    <mergeCell ref="D427:E427"/>
    <mergeCell ref="D428:E428"/>
    <mergeCell ref="D429:E429"/>
    <mergeCell ref="D430:E430"/>
    <mergeCell ref="B407:E407"/>
    <mergeCell ref="D479:E479"/>
    <mergeCell ref="D484:E484"/>
    <mergeCell ref="D489:E489"/>
    <mergeCell ref="B475:C479"/>
    <mergeCell ref="B480:C484"/>
    <mergeCell ref="D501:E501"/>
    <mergeCell ref="B497:C501"/>
    <mergeCell ref="D456:E456"/>
    <mergeCell ref="B491:E491"/>
    <mergeCell ref="D497:E497"/>
    <mergeCell ref="B496:E496"/>
    <mergeCell ref="B485:C490"/>
    <mergeCell ref="D487:E487"/>
    <mergeCell ref="D486:E486"/>
    <mergeCell ref="D485:E485"/>
    <mergeCell ref="D488:E488"/>
    <mergeCell ref="D490:E490"/>
    <mergeCell ref="D483:E483"/>
    <mergeCell ref="D481:E481"/>
    <mergeCell ref="B470:E470"/>
    <mergeCell ref="D477:E477"/>
    <mergeCell ref="D475:E475"/>
    <mergeCell ref="B463:E463"/>
    <mergeCell ref="D459:E459"/>
    <mergeCell ref="D1144:E1144"/>
    <mergeCell ref="D1145:E1145"/>
    <mergeCell ref="C686:E686"/>
    <mergeCell ref="C668:C685"/>
    <mergeCell ref="C742:E742"/>
    <mergeCell ref="B724:B742"/>
    <mergeCell ref="C780:C797"/>
    <mergeCell ref="C798:E798"/>
    <mergeCell ref="B744:B759"/>
    <mergeCell ref="C744:C759"/>
    <mergeCell ref="D744:D759"/>
    <mergeCell ref="B761:B778"/>
    <mergeCell ref="C761:C778"/>
    <mergeCell ref="D761:D777"/>
    <mergeCell ref="D778:E778"/>
    <mergeCell ref="D780:D796"/>
    <mergeCell ref="D797:E797"/>
    <mergeCell ref="D724:D740"/>
    <mergeCell ref="D741:E741"/>
    <mergeCell ref="C724:C741"/>
    <mergeCell ref="B668:B686"/>
    <mergeCell ref="D668:D684"/>
    <mergeCell ref="D685:E685"/>
    <mergeCell ref="C804:D806"/>
    <mergeCell ref="C16:F16"/>
    <mergeCell ref="C14:F14"/>
    <mergeCell ref="B1171:C1172"/>
    <mergeCell ref="B1173:C1174"/>
    <mergeCell ref="D1171:E1171"/>
    <mergeCell ref="D1172:E1172"/>
    <mergeCell ref="D1173:E1173"/>
    <mergeCell ref="D1174:E1174"/>
    <mergeCell ref="C1141:D1142"/>
    <mergeCell ref="B1122:B1142"/>
    <mergeCell ref="C1140:E1140"/>
    <mergeCell ref="C1122:D1123"/>
    <mergeCell ref="C1124:D1125"/>
    <mergeCell ref="C1126:D1127"/>
    <mergeCell ref="C1128:D1129"/>
    <mergeCell ref="D1130:D1131"/>
    <mergeCell ref="D1132:D1133"/>
    <mergeCell ref="D1134:D1135"/>
    <mergeCell ref="D1136:D1137"/>
    <mergeCell ref="C1130:C1139"/>
    <mergeCell ref="D1138:D1139"/>
    <mergeCell ref="C1144:C1145"/>
    <mergeCell ref="C1146:C1147"/>
    <mergeCell ref="B1144:B1150"/>
  </mergeCells>
  <phoneticPr fontId="3" type="noConversion"/>
  <pageMargins left="0.78740157480314965" right="0.39370078740157483" top="0.78740157480314965" bottom="0.78740157480314965" header="0.51181102362204722" footer="0.51181102362204722"/>
  <pageSetup paperSize="9" scale="60" orientation="landscape" r:id="rId1"/>
  <headerFooter alignWithMargins="0">
    <oddHeader xml:space="preserve">&amp;R&amp;P </oddHeader>
    <oddFooter xml:space="preserve">&amp;R&amp;A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61"/>
  <sheetViews>
    <sheetView zoomScale="85" zoomScaleNormal="85" workbookViewId="0">
      <selection activeCell="I19" sqref="I19"/>
    </sheetView>
  </sheetViews>
  <sheetFormatPr defaultColWidth="15.85546875" defaultRowHeight="22.5" customHeight="1" x14ac:dyDescent="0.2"/>
  <cols>
    <col min="1" max="16384" width="15.85546875" style="120"/>
  </cols>
  <sheetData>
    <row r="2" spans="1:44" s="418" customFormat="1" ht="22.5" customHeight="1" x14ac:dyDescent="0.2">
      <c r="B2" s="418" t="s">
        <v>408</v>
      </c>
      <c r="AG2" s="120"/>
      <c r="AI2" s="418" t="s">
        <v>409</v>
      </c>
    </row>
    <row r="4" spans="1:44" ht="22.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</row>
    <row r="5" spans="1:44" ht="22.5" customHeight="1" x14ac:dyDescent="0.2">
      <c r="A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</row>
    <row r="6" spans="1:44" ht="22.5" customHeight="1" x14ac:dyDescent="0.2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628" t="s">
        <v>410</v>
      </c>
      <c r="L6" s="628"/>
      <c r="M6" s="628"/>
      <c r="N6" s="634" t="s">
        <v>399</v>
      </c>
      <c r="O6" s="634" t="s">
        <v>15</v>
      </c>
      <c r="P6" s="634" t="s">
        <v>16</v>
      </c>
      <c r="Q6" s="634" t="s">
        <v>17</v>
      </c>
      <c r="R6" s="634" t="s">
        <v>400</v>
      </c>
      <c r="S6" s="248"/>
      <c r="T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</row>
    <row r="7" spans="1:44" ht="22.5" customHeight="1" x14ac:dyDescent="0.2">
      <c r="A7" s="248"/>
      <c r="B7" s="248"/>
      <c r="C7" s="248"/>
      <c r="D7" s="429" t="s">
        <v>411</v>
      </c>
      <c r="E7" s="430">
        <v>0.12</v>
      </c>
      <c r="F7" s="248"/>
      <c r="G7" s="248"/>
      <c r="H7" s="248"/>
      <c r="I7" s="248"/>
      <c r="J7" s="248"/>
      <c r="K7" s="628"/>
      <c r="L7" s="628"/>
      <c r="M7" s="628"/>
      <c r="N7" s="634"/>
      <c r="O7" s="634"/>
      <c r="P7" s="634"/>
      <c r="Q7" s="634"/>
      <c r="R7" s="634"/>
      <c r="S7" s="248"/>
      <c r="T7" s="248"/>
      <c r="Z7" s="248"/>
      <c r="AA7" s="248"/>
      <c r="AB7" s="248"/>
      <c r="AC7" s="248"/>
      <c r="AD7" s="248"/>
      <c r="AE7" s="248"/>
      <c r="AF7" s="248"/>
      <c r="AG7" s="248"/>
      <c r="AI7" s="248"/>
      <c r="AJ7" s="248"/>
      <c r="AK7" s="248"/>
    </row>
    <row r="8" spans="1:44" ht="22.5" customHeight="1" x14ac:dyDescent="0.2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635" t="s">
        <v>412</v>
      </c>
      <c r="L8" s="635"/>
      <c r="M8" s="635"/>
      <c r="N8" s="420">
        <v>9</v>
      </c>
      <c r="O8" s="420">
        <v>10</v>
      </c>
      <c r="P8" s="420">
        <v>11</v>
      </c>
      <c r="Q8" s="420">
        <v>12</v>
      </c>
      <c r="R8" s="420">
        <v>12</v>
      </c>
      <c r="T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</row>
    <row r="9" spans="1:44" ht="22.5" customHeight="1" x14ac:dyDescent="0.2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635" t="s">
        <v>413</v>
      </c>
      <c r="L9" s="635"/>
      <c r="M9" s="635"/>
      <c r="N9" s="420">
        <v>15</v>
      </c>
      <c r="O9" s="420">
        <v>14</v>
      </c>
      <c r="P9" s="420">
        <v>13</v>
      </c>
      <c r="Q9" s="420">
        <v>10</v>
      </c>
      <c r="R9" s="420">
        <v>10</v>
      </c>
      <c r="T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</row>
    <row r="10" spans="1:44" ht="22.5" customHeight="1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</row>
    <row r="11" spans="1:44" ht="22.5" customHeight="1" x14ac:dyDescent="0.2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419">
        <v>1</v>
      </c>
      <c r="O11" s="419">
        <v>2</v>
      </c>
      <c r="P11" s="419">
        <v>3</v>
      </c>
      <c r="Q11" s="419">
        <v>4</v>
      </c>
      <c r="R11" s="419">
        <v>5</v>
      </c>
      <c r="S11" s="248"/>
      <c r="T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</row>
    <row r="12" spans="1:44" ht="22.5" customHeight="1" x14ac:dyDescent="0.2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419">
        <f>ROUND(-0.9722*N11+16.692,0)</f>
        <v>16</v>
      </c>
      <c r="O12" s="419">
        <f t="shared" ref="O12:R12" si="0">ROUND(-0.9722*O11+16.692,0)</f>
        <v>15</v>
      </c>
      <c r="P12" s="419">
        <f t="shared" si="0"/>
        <v>14</v>
      </c>
      <c r="Q12" s="419">
        <f t="shared" si="0"/>
        <v>13</v>
      </c>
      <c r="R12" s="419">
        <f t="shared" si="0"/>
        <v>12</v>
      </c>
      <c r="S12" s="248"/>
      <c r="T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</row>
    <row r="13" spans="1:44" ht="22.5" customHeight="1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636" t="s">
        <v>437</v>
      </c>
      <c r="O13" s="636"/>
      <c r="P13" s="636"/>
      <c r="Q13" s="636"/>
      <c r="R13" s="636"/>
      <c r="S13" s="248"/>
      <c r="T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</row>
    <row r="14" spans="1:44" ht="22.5" customHeight="1" x14ac:dyDescent="0.2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633" t="s">
        <v>410</v>
      </c>
      <c r="AJ14" s="633"/>
      <c r="AK14" s="634" t="s">
        <v>414</v>
      </c>
      <c r="AL14" s="634" t="s">
        <v>415</v>
      </c>
      <c r="AM14" s="634" t="s">
        <v>416</v>
      </c>
      <c r="AN14" s="248"/>
    </row>
    <row r="15" spans="1:44" ht="22.5" customHeight="1" x14ac:dyDescent="0.2">
      <c r="A15" s="248"/>
      <c r="B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633"/>
      <c r="AJ15" s="633"/>
      <c r="AK15" s="634"/>
      <c r="AL15" s="634"/>
      <c r="AM15" s="634"/>
      <c r="AN15" s="248"/>
    </row>
    <row r="16" spans="1:44" ht="22.5" customHeight="1" x14ac:dyDescent="0.2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633"/>
      <c r="AJ16" s="633"/>
      <c r="AK16" s="634"/>
      <c r="AL16" s="634"/>
      <c r="AM16" s="634"/>
      <c r="AN16" s="248"/>
      <c r="AR16" s="120" t="s">
        <v>417</v>
      </c>
    </row>
    <row r="17" spans="1:44" ht="22.5" customHeight="1" x14ac:dyDescent="0.2">
      <c r="A17" s="248"/>
      <c r="B17" s="248"/>
      <c r="C17" s="628" t="s">
        <v>399</v>
      </c>
      <c r="D17" s="628"/>
      <c r="E17" s="628"/>
      <c r="F17" s="628" t="s">
        <v>25</v>
      </c>
      <c r="G17" s="628"/>
      <c r="H17" s="309"/>
      <c r="I17" s="628" t="s">
        <v>15</v>
      </c>
      <c r="J17" s="628"/>
      <c r="K17" s="628"/>
      <c r="L17" s="628" t="s">
        <v>25</v>
      </c>
      <c r="M17" s="628"/>
      <c r="N17" s="309"/>
      <c r="O17" s="628" t="s">
        <v>16</v>
      </c>
      <c r="P17" s="628"/>
      <c r="Q17" s="628"/>
      <c r="R17" s="628" t="s">
        <v>25</v>
      </c>
      <c r="S17" s="628"/>
      <c r="T17" s="248"/>
      <c r="U17" s="628" t="s">
        <v>17</v>
      </c>
      <c r="V17" s="628"/>
      <c r="W17" s="628"/>
      <c r="X17" s="628" t="s">
        <v>25</v>
      </c>
      <c r="Y17" s="628"/>
      <c r="Z17" s="309"/>
      <c r="AA17" s="628" t="s">
        <v>400</v>
      </c>
      <c r="AB17" s="628"/>
      <c r="AC17" s="628"/>
      <c r="AD17" s="628" t="s">
        <v>25</v>
      </c>
      <c r="AE17" s="628"/>
      <c r="AF17" s="309"/>
      <c r="AI17" s="629" t="s">
        <v>265</v>
      </c>
      <c r="AJ17" s="629"/>
      <c r="AK17" s="421">
        <v>25</v>
      </c>
      <c r="AL17" s="421">
        <v>10</v>
      </c>
      <c r="AM17" s="422">
        <f>(100-AL17)/(1200*AK17)</f>
        <v>3.0000000000000001E-3</v>
      </c>
      <c r="AN17" s="248"/>
      <c r="AP17" s="120">
        <f>1+AP16</f>
        <v>1</v>
      </c>
      <c r="AQ17" s="120">
        <f t="shared" ref="AQ17:AQ31" si="1">1-AP17*AM$17*12</f>
        <v>0.96399999999999997</v>
      </c>
      <c r="AR17" s="120" t="s">
        <v>5</v>
      </c>
    </row>
    <row r="18" spans="1:44" ht="22.5" customHeight="1" x14ac:dyDescent="0.2">
      <c r="A18" s="248"/>
      <c r="B18" s="248"/>
      <c r="C18" s="628"/>
      <c r="D18" s="628"/>
      <c r="E18" s="628"/>
      <c r="F18" s="423" t="s">
        <v>418</v>
      </c>
      <c r="G18" s="423" t="s">
        <v>419</v>
      </c>
      <c r="H18" s="309"/>
      <c r="I18" s="628"/>
      <c r="J18" s="628"/>
      <c r="K18" s="628"/>
      <c r="L18" s="423" t="s">
        <v>418</v>
      </c>
      <c r="M18" s="423" t="s">
        <v>419</v>
      </c>
      <c r="N18" s="309"/>
      <c r="O18" s="628"/>
      <c r="P18" s="628"/>
      <c r="Q18" s="628"/>
      <c r="R18" s="423" t="s">
        <v>418</v>
      </c>
      <c r="S18" s="423" t="s">
        <v>419</v>
      </c>
      <c r="T18" s="248"/>
      <c r="U18" s="628"/>
      <c r="V18" s="628"/>
      <c r="W18" s="628"/>
      <c r="X18" s="423" t="s">
        <v>418</v>
      </c>
      <c r="Y18" s="423" t="s">
        <v>419</v>
      </c>
      <c r="Z18" s="309"/>
      <c r="AA18" s="628"/>
      <c r="AB18" s="628"/>
      <c r="AC18" s="628"/>
      <c r="AD18" s="423" t="s">
        <v>418</v>
      </c>
      <c r="AE18" s="423" t="s">
        <v>419</v>
      </c>
      <c r="AF18" s="309"/>
      <c r="AI18" s="629" t="s">
        <v>266</v>
      </c>
      <c r="AJ18" s="629"/>
      <c r="AK18" s="421">
        <v>10</v>
      </c>
      <c r="AL18" s="421">
        <v>0</v>
      </c>
      <c r="AM18" s="422">
        <f t="shared" ref="AM18:AM24" si="2">(100-AL18)/(1200*AK18)</f>
        <v>8.3333333333333332E-3</v>
      </c>
      <c r="AN18" s="248"/>
      <c r="AO18" s="120" t="s">
        <v>420</v>
      </c>
      <c r="AP18" s="120">
        <f t="shared" ref="AP18:AP31" si="3">1+AP17</f>
        <v>2</v>
      </c>
      <c r="AQ18" s="120">
        <f t="shared" si="1"/>
        <v>0.92799999999999994</v>
      </c>
    </row>
    <row r="19" spans="1:44" ht="22.5" customHeight="1" x14ac:dyDescent="0.2">
      <c r="A19" s="248"/>
      <c r="B19" s="248"/>
      <c r="C19" s="419">
        <v>1</v>
      </c>
      <c r="D19" s="419">
        <f>N8</f>
        <v>9</v>
      </c>
      <c r="E19" s="419">
        <f t="shared" ref="E19:E34" si="4">1-N$9/100</f>
        <v>0.85</v>
      </c>
      <c r="F19" s="424">
        <f>E19*D19/C$35</f>
        <v>0.16999999999999998</v>
      </c>
      <c r="G19" s="424">
        <f>F19/12</f>
        <v>1.4166666666666666E-2</v>
      </c>
      <c r="H19" s="248"/>
      <c r="I19" s="419">
        <v>1</v>
      </c>
      <c r="J19" s="419">
        <f>O8</f>
        <v>10</v>
      </c>
      <c r="K19" s="419">
        <f t="shared" ref="K19:K34" si="5">1-O$9/100</f>
        <v>0.86</v>
      </c>
      <c r="L19" s="424">
        <f>K19*J19/I$35</f>
        <v>0.15636363636363634</v>
      </c>
      <c r="M19" s="424">
        <f>L19/12</f>
        <v>1.3030303030303029E-2</v>
      </c>
      <c r="N19" s="248"/>
      <c r="O19" s="419">
        <v>1</v>
      </c>
      <c r="P19" s="419">
        <f>P8</f>
        <v>11</v>
      </c>
      <c r="Q19" s="419">
        <f t="shared" ref="Q19:Q34" si="6">1-P$9/100</f>
        <v>0.87</v>
      </c>
      <c r="R19" s="424">
        <f t="shared" ref="R19:R34" si="7">Q19*P19/O$35</f>
        <v>0.14500000000000002</v>
      </c>
      <c r="S19" s="424">
        <f>R19/12</f>
        <v>1.2083333333333335E-2</v>
      </c>
      <c r="T19" s="248"/>
      <c r="U19" s="419">
        <v>1</v>
      </c>
      <c r="V19" s="419">
        <f>Q8</f>
        <v>12</v>
      </c>
      <c r="W19" s="419">
        <f>1-Q$9/100</f>
        <v>0.9</v>
      </c>
      <c r="X19" s="424">
        <f>W19*V19/U$35</f>
        <v>0.13846153846153847</v>
      </c>
      <c r="Y19" s="424">
        <f>X19/12</f>
        <v>1.1538461538461539E-2</v>
      </c>
      <c r="Z19" s="248"/>
      <c r="AA19" s="419">
        <v>1</v>
      </c>
      <c r="AB19" s="419">
        <f>R8</f>
        <v>12</v>
      </c>
      <c r="AC19" s="419">
        <f>1-R$9/100</f>
        <v>0.9</v>
      </c>
      <c r="AD19" s="424">
        <f>AC19*AB19/AA$35</f>
        <v>0.13846153846153847</v>
      </c>
      <c r="AE19" s="424">
        <f>AD19/12</f>
        <v>1.1538461538461539E-2</v>
      </c>
      <c r="AF19" s="248"/>
      <c r="AG19" s="248"/>
      <c r="AH19" s="248"/>
      <c r="AI19" s="629" t="s">
        <v>267</v>
      </c>
      <c r="AJ19" s="629"/>
      <c r="AK19" s="421">
        <v>5</v>
      </c>
      <c r="AL19" s="421">
        <v>0</v>
      </c>
      <c r="AM19" s="422">
        <f t="shared" si="2"/>
        <v>1.6666666666666666E-2</v>
      </c>
      <c r="AN19" s="248"/>
      <c r="AP19" s="120">
        <f t="shared" si="3"/>
        <v>3</v>
      </c>
      <c r="AQ19" s="120">
        <f t="shared" si="1"/>
        <v>0.89200000000000002</v>
      </c>
    </row>
    <row r="20" spans="1:44" ht="22.5" customHeight="1" x14ac:dyDescent="0.2">
      <c r="A20" s="248"/>
      <c r="B20" s="248"/>
      <c r="C20" s="419">
        <f>1+C19</f>
        <v>2</v>
      </c>
      <c r="D20" s="419">
        <f>IF((D19-1)&lt;0,0,(D19-1))</f>
        <v>8</v>
      </c>
      <c r="E20" s="419">
        <f t="shared" si="4"/>
        <v>0.85</v>
      </c>
      <c r="F20" s="424">
        <f t="shared" ref="F20:F34" si="8">E20*D20/C$35</f>
        <v>0.15111111111111111</v>
      </c>
      <c r="G20" s="424">
        <f t="shared" ref="G20:G34" si="9">F20/12</f>
        <v>1.2592592592592593E-2</v>
      </c>
      <c r="H20" s="248"/>
      <c r="I20" s="419">
        <f>1+I19</f>
        <v>2</v>
      </c>
      <c r="J20" s="419">
        <f>IF((J19-1)&lt;0,0,(J19-1))</f>
        <v>9</v>
      </c>
      <c r="K20" s="419">
        <f t="shared" si="5"/>
        <v>0.86</v>
      </c>
      <c r="L20" s="424">
        <f t="shared" ref="L20:L34" si="10">K20*J20/I$35</f>
        <v>0.14072727272727273</v>
      </c>
      <c r="M20" s="424">
        <f t="shared" ref="M20:M34" si="11">L20/12</f>
        <v>1.1727272727272727E-2</v>
      </c>
      <c r="N20" s="248"/>
      <c r="O20" s="419">
        <f>1+O19</f>
        <v>2</v>
      </c>
      <c r="P20" s="419">
        <f>IF((P19-1)&lt;0,0,(P19-1))</f>
        <v>10</v>
      </c>
      <c r="Q20" s="419">
        <f t="shared" si="6"/>
        <v>0.87</v>
      </c>
      <c r="R20" s="424">
        <f t="shared" si="7"/>
        <v>0.13181818181818181</v>
      </c>
      <c r="S20" s="424">
        <f t="shared" ref="S20:S34" si="12">R20/12</f>
        <v>1.0984848484848484E-2</v>
      </c>
      <c r="T20" s="248"/>
      <c r="U20" s="419">
        <f>1+U19</f>
        <v>2</v>
      </c>
      <c r="V20" s="419">
        <f>IF((V19-1)&lt;0,0,(V19-1))</f>
        <v>11</v>
      </c>
      <c r="W20" s="419">
        <f t="shared" ref="W20:W34" si="13">1-Q$9/100</f>
        <v>0.9</v>
      </c>
      <c r="X20" s="424">
        <f t="shared" ref="X20:X34" si="14">W20*V20/U$35</f>
        <v>0.12692307692307692</v>
      </c>
      <c r="Y20" s="424">
        <f t="shared" ref="Y20:Y34" si="15">X20/12</f>
        <v>1.0576923076923076E-2</v>
      </c>
      <c r="Z20" s="248"/>
      <c r="AA20" s="419">
        <f>1+AA19</f>
        <v>2</v>
      </c>
      <c r="AB20" s="419">
        <f>IF((AB19-1)&lt;0,0,(AB19-1))</f>
        <v>11</v>
      </c>
      <c r="AC20" s="419">
        <f t="shared" ref="AC20:AC34" si="16">1-R$9/100</f>
        <v>0.9</v>
      </c>
      <c r="AD20" s="424">
        <f t="shared" ref="AD20:AD34" si="17">AC20*AB20/AA$35</f>
        <v>0.12692307692307692</v>
      </c>
      <c r="AE20" s="424">
        <f t="shared" ref="AE20:AE34" si="18">AD20/12</f>
        <v>1.0576923076923076E-2</v>
      </c>
      <c r="AF20" s="248"/>
      <c r="AG20" s="248"/>
      <c r="AH20" s="248"/>
      <c r="AI20" s="629" t="s">
        <v>354</v>
      </c>
      <c r="AJ20" s="425" t="s">
        <v>268</v>
      </c>
      <c r="AK20" s="421">
        <v>15</v>
      </c>
      <c r="AL20" s="421">
        <v>10</v>
      </c>
      <c r="AM20" s="422">
        <f t="shared" si="2"/>
        <v>5.0000000000000001E-3</v>
      </c>
      <c r="AN20" s="248"/>
      <c r="AP20" s="120">
        <f t="shared" si="3"/>
        <v>4</v>
      </c>
      <c r="AQ20" s="120">
        <f t="shared" si="1"/>
        <v>0.85599999999999998</v>
      </c>
    </row>
    <row r="21" spans="1:44" ht="22.5" customHeight="1" x14ac:dyDescent="0.2">
      <c r="A21" s="248"/>
      <c r="B21" s="248"/>
      <c r="C21" s="419">
        <f t="shared" ref="C21:C33" si="19">1+C20</f>
        <v>3</v>
      </c>
      <c r="D21" s="419">
        <f t="shared" ref="D21:D34" si="20">IF((D20-1)&lt;0,0,(D20-1))</f>
        <v>7</v>
      </c>
      <c r="E21" s="419">
        <f t="shared" si="4"/>
        <v>0.85</v>
      </c>
      <c r="F21" s="424">
        <f t="shared" si="8"/>
        <v>0.13222222222222221</v>
      </c>
      <c r="G21" s="424">
        <f t="shared" si="9"/>
        <v>1.1018518518518518E-2</v>
      </c>
      <c r="H21" s="248"/>
      <c r="I21" s="419">
        <f t="shared" ref="I21:I33" si="21">1+I20</f>
        <v>3</v>
      </c>
      <c r="J21" s="419">
        <f t="shared" ref="J21:J34" si="22">IF((J20-1)&lt;0,0,(J20-1))</f>
        <v>8</v>
      </c>
      <c r="K21" s="419">
        <f t="shared" si="5"/>
        <v>0.86</v>
      </c>
      <c r="L21" s="424">
        <f t="shared" si="10"/>
        <v>0.12509090909090909</v>
      </c>
      <c r="M21" s="424">
        <f t="shared" si="11"/>
        <v>1.0424242424242424E-2</v>
      </c>
      <c r="N21" s="248"/>
      <c r="O21" s="419">
        <f t="shared" ref="O21:O33" si="23">1+O20</f>
        <v>3</v>
      </c>
      <c r="P21" s="419">
        <f t="shared" ref="P21:P34" si="24">IF((P20-1)&lt;0,0,(P20-1))</f>
        <v>9</v>
      </c>
      <c r="Q21" s="419">
        <f t="shared" si="6"/>
        <v>0.87</v>
      </c>
      <c r="R21" s="424">
        <f t="shared" si="7"/>
        <v>0.11863636363636364</v>
      </c>
      <c r="S21" s="424">
        <f t="shared" si="12"/>
        <v>9.8863636363636358E-3</v>
      </c>
      <c r="T21" s="248"/>
      <c r="U21" s="419">
        <f t="shared" ref="U21:U33" si="25">1+U20</f>
        <v>3</v>
      </c>
      <c r="V21" s="419">
        <f t="shared" ref="V21:V34" si="26">IF((V20-1)&lt;0,0,(V20-1))</f>
        <v>10</v>
      </c>
      <c r="W21" s="419">
        <f t="shared" si="13"/>
        <v>0.9</v>
      </c>
      <c r="X21" s="424">
        <f t="shared" si="14"/>
        <v>0.11538461538461539</v>
      </c>
      <c r="Y21" s="424">
        <f t="shared" si="15"/>
        <v>9.6153846153846159E-3</v>
      </c>
      <c r="Z21" s="248"/>
      <c r="AA21" s="419">
        <f t="shared" ref="AA21:AA33" si="27">1+AA20</f>
        <v>3</v>
      </c>
      <c r="AB21" s="419">
        <f t="shared" ref="AB21:AB34" si="28">IF((AB20-1)&lt;0,0,(AB20-1))</f>
        <v>10</v>
      </c>
      <c r="AC21" s="419">
        <f t="shared" si="16"/>
        <v>0.9</v>
      </c>
      <c r="AD21" s="424">
        <f t="shared" si="17"/>
        <v>0.11538461538461539</v>
      </c>
      <c r="AE21" s="424">
        <f t="shared" si="18"/>
        <v>9.6153846153846159E-3</v>
      </c>
      <c r="AF21" s="248"/>
      <c r="AG21" s="248"/>
      <c r="AH21" s="248"/>
      <c r="AI21" s="629"/>
      <c r="AJ21" s="425" t="s">
        <v>269</v>
      </c>
      <c r="AK21" s="421">
        <v>15</v>
      </c>
      <c r="AL21" s="421">
        <v>10</v>
      </c>
      <c r="AM21" s="422">
        <f t="shared" si="2"/>
        <v>5.0000000000000001E-3</v>
      </c>
      <c r="AN21" s="248"/>
      <c r="AP21" s="120">
        <f t="shared" si="3"/>
        <v>5</v>
      </c>
      <c r="AQ21" s="120">
        <f t="shared" si="1"/>
        <v>0.82000000000000006</v>
      </c>
    </row>
    <row r="22" spans="1:44" ht="22.5" customHeight="1" x14ac:dyDescent="0.2">
      <c r="A22" s="248"/>
      <c r="B22" s="248"/>
      <c r="C22" s="419">
        <f t="shared" si="19"/>
        <v>4</v>
      </c>
      <c r="D22" s="419">
        <f t="shared" si="20"/>
        <v>6</v>
      </c>
      <c r="E22" s="419">
        <f t="shared" si="4"/>
        <v>0.85</v>
      </c>
      <c r="F22" s="424">
        <f t="shared" si="8"/>
        <v>0.11333333333333333</v>
      </c>
      <c r="G22" s="424">
        <f t="shared" si="9"/>
        <v>9.4444444444444445E-3</v>
      </c>
      <c r="H22" s="248"/>
      <c r="I22" s="419">
        <f t="shared" si="21"/>
        <v>4</v>
      </c>
      <c r="J22" s="419">
        <f t="shared" si="22"/>
        <v>7</v>
      </c>
      <c r="K22" s="419">
        <f t="shared" si="5"/>
        <v>0.86</v>
      </c>
      <c r="L22" s="424">
        <f t="shared" si="10"/>
        <v>0.10945454545454544</v>
      </c>
      <c r="M22" s="424">
        <f t="shared" si="11"/>
        <v>9.1212121212121203E-3</v>
      </c>
      <c r="N22" s="248"/>
      <c r="O22" s="419">
        <f t="shared" si="23"/>
        <v>4</v>
      </c>
      <c r="P22" s="419">
        <f t="shared" si="24"/>
        <v>8</v>
      </c>
      <c r="Q22" s="419">
        <f t="shared" si="6"/>
        <v>0.87</v>
      </c>
      <c r="R22" s="424">
        <f t="shared" si="7"/>
        <v>0.10545454545454545</v>
      </c>
      <c r="S22" s="424">
        <f t="shared" si="12"/>
        <v>8.7878787878787872E-3</v>
      </c>
      <c r="T22" s="248"/>
      <c r="U22" s="419">
        <f t="shared" si="25"/>
        <v>4</v>
      </c>
      <c r="V22" s="419">
        <f t="shared" si="26"/>
        <v>9</v>
      </c>
      <c r="W22" s="419">
        <f t="shared" si="13"/>
        <v>0.9</v>
      </c>
      <c r="X22" s="424">
        <f t="shared" si="14"/>
        <v>0.10384615384615384</v>
      </c>
      <c r="Y22" s="424">
        <f t="shared" si="15"/>
        <v>8.6538461538461526E-3</v>
      </c>
      <c r="Z22" s="248"/>
      <c r="AA22" s="419">
        <f t="shared" si="27"/>
        <v>4</v>
      </c>
      <c r="AB22" s="419">
        <f t="shared" si="28"/>
        <v>9</v>
      </c>
      <c r="AC22" s="419">
        <f t="shared" si="16"/>
        <v>0.9</v>
      </c>
      <c r="AD22" s="424">
        <f t="shared" si="17"/>
        <v>0.10384615384615384</v>
      </c>
      <c r="AE22" s="424">
        <f t="shared" si="18"/>
        <v>8.6538461538461526E-3</v>
      </c>
      <c r="AF22" s="248"/>
      <c r="AG22" s="248"/>
      <c r="AH22" s="248"/>
      <c r="AI22" s="629"/>
      <c r="AJ22" s="425" t="s">
        <v>270</v>
      </c>
      <c r="AK22" s="421">
        <v>8</v>
      </c>
      <c r="AL22" s="421">
        <v>15</v>
      </c>
      <c r="AM22" s="422">
        <f t="shared" si="2"/>
        <v>8.8541666666666664E-3</v>
      </c>
      <c r="AN22" s="248"/>
      <c r="AP22" s="120">
        <f t="shared" si="3"/>
        <v>6</v>
      </c>
      <c r="AQ22" s="120">
        <f t="shared" si="1"/>
        <v>0.78400000000000003</v>
      </c>
    </row>
    <row r="23" spans="1:44" ht="22.5" customHeight="1" x14ac:dyDescent="0.2">
      <c r="A23" s="248"/>
      <c r="B23" s="248"/>
      <c r="C23" s="419">
        <f t="shared" si="19"/>
        <v>5</v>
      </c>
      <c r="D23" s="419">
        <f t="shared" si="20"/>
        <v>5</v>
      </c>
      <c r="E23" s="419">
        <f t="shared" si="4"/>
        <v>0.85</v>
      </c>
      <c r="F23" s="424">
        <f t="shared" si="8"/>
        <v>9.4444444444444442E-2</v>
      </c>
      <c r="G23" s="424">
        <f t="shared" si="9"/>
        <v>7.8703703703703696E-3</v>
      </c>
      <c r="H23" s="248"/>
      <c r="I23" s="419">
        <f t="shared" si="21"/>
        <v>5</v>
      </c>
      <c r="J23" s="419">
        <f t="shared" si="22"/>
        <v>6</v>
      </c>
      <c r="K23" s="419">
        <f t="shared" si="5"/>
        <v>0.86</v>
      </c>
      <c r="L23" s="424">
        <f t="shared" si="10"/>
        <v>9.3818181818181814E-2</v>
      </c>
      <c r="M23" s="424">
        <f t="shared" si="11"/>
        <v>7.8181818181818179E-3</v>
      </c>
      <c r="N23" s="248"/>
      <c r="O23" s="419">
        <f t="shared" si="23"/>
        <v>5</v>
      </c>
      <c r="P23" s="419">
        <f t="shared" si="24"/>
        <v>7</v>
      </c>
      <c r="Q23" s="419">
        <f t="shared" si="6"/>
        <v>0.87</v>
      </c>
      <c r="R23" s="424">
        <f t="shared" si="7"/>
        <v>9.227272727272727E-2</v>
      </c>
      <c r="S23" s="424">
        <f t="shared" si="12"/>
        <v>7.6893939393939395E-3</v>
      </c>
      <c r="T23" s="248"/>
      <c r="U23" s="419">
        <f t="shared" si="25"/>
        <v>5</v>
      </c>
      <c r="V23" s="419">
        <f t="shared" si="26"/>
        <v>8</v>
      </c>
      <c r="W23" s="419">
        <f t="shared" si="13"/>
        <v>0.9</v>
      </c>
      <c r="X23" s="424">
        <f t="shared" si="14"/>
        <v>9.2307692307692313E-2</v>
      </c>
      <c r="Y23" s="424">
        <f t="shared" si="15"/>
        <v>7.6923076923076927E-3</v>
      </c>
      <c r="Z23" s="248"/>
      <c r="AA23" s="419">
        <f t="shared" si="27"/>
        <v>5</v>
      </c>
      <c r="AB23" s="419">
        <f t="shared" si="28"/>
        <v>8</v>
      </c>
      <c r="AC23" s="419">
        <f t="shared" si="16"/>
        <v>0.9</v>
      </c>
      <c r="AD23" s="424">
        <f t="shared" si="17"/>
        <v>9.2307692307692313E-2</v>
      </c>
      <c r="AE23" s="424">
        <f t="shared" si="18"/>
        <v>7.6923076923076927E-3</v>
      </c>
      <c r="AF23" s="248"/>
      <c r="AG23" s="248"/>
      <c r="AH23" s="248"/>
      <c r="AI23" s="629"/>
      <c r="AJ23" s="425" t="s">
        <v>271</v>
      </c>
      <c r="AK23" s="421">
        <v>5</v>
      </c>
      <c r="AL23" s="421">
        <v>20</v>
      </c>
      <c r="AM23" s="422">
        <f t="shared" si="2"/>
        <v>1.3333333333333334E-2</v>
      </c>
      <c r="AN23" s="248"/>
      <c r="AP23" s="120">
        <f t="shared" si="3"/>
        <v>7</v>
      </c>
      <c r="AQ23" s="120">
        <f t="shared" si="1"/>
        <v>0.748</v>
      </c>
    </row>
    <row r="24" spans="1:44" ht="22.5" customHeight="1" x14ac:dyDescent="0.2">
      <c r="A24" s="248"/>
      <c r="B24" s="248"/>
      <c r="C24" s="419">
        <f t="shared" si="19"/>
        <v>6</v>
      </c>
      <c r="D24" s="419">
        <f t="shared" si="20"/>
        <v>4</v>
      </c>
      <c r="E24" s="419">
        <f t="shared" si="4"/>
        <v>0.85</v>
      </c>
      <c r="F24" s="424">
        <f t="shared" si="8"/>
        <v>7.5555555555555556E-2</v>
      </c>
      <c r="G24" s="424">
        <f t="shared" si="9"/>
        <v>6.2962962962962964E-3</v>
      </c>
      <c r="H24" s="248"/>
      <c r="I24" s="419">
        <f t="shared" si="21"/>
        <v>6</v>
      </c>
      <c r="J24" s="419">
        <f t="shared" si="22"/>
        <v>5</v>
      </c>
      <c r="K24" s="419">
        <f t="shared" si="5"/>
        <v>0.86</v>
      </c>
      <c r="L24" s="424">
        <f t="shared" si="10"/>
        <v>7.8181818181818172E-2</v>
      </c>
      <c r="M24" s="424">
        <f t="shared" si="11"/>
        <v>6.5151515151515146E-3</v>
      </c>
      <c r="N24" s="248"/>
      <c r="O24" s="419">
        <f t="shared" si="23"/>
        <v>6</v>
      </c>
      <c r="P24" s="419">
        <f t="shared" si="24"/>
        <v>6</v>
      </c>
      <c r="Q24" s="419">
        <f t="shared" si="6"/>
        <v>0.87</v>
      </c>
      <c r="R24" s="424">
        <f t="shared" si="7"/>
        <v>7.9090909090909087E-2</v>
      </c>
      <c r="S24" s="424">
        <f t="shared" si="12"/>
        <v>6.5909090909090908E-3</v>
      </c>
      <c r="T24" s="248"/>
      <c r="U24" s="419">
        <f t="shared" si="25"/>
        <v>6</v>
      </c>
      <c r="V24" s="419">
        <f t="shared" si="26"/>
        <v>7</v>
      </c>
      <c r="W24" s="419">
        <f t="shared" si="13"/>
        <v>0.9</v>
      </c>
      <c r="X24" s="424">
        <f t="shared" si="14"/>
        <v>8.0769230769230774E-2</v>
      </c>
      <c r="Y24" s="424">
        <f t="shared" si="15"/>
        <v>6.7307692307692311E-3</v>
      </c>
      <c r="Z24" s="248"/>
      <c r="AA24" s="419">
        <f t="shared" si="27"/>
        <v>6</v>
      </c>
      <c r="AB24" s="419">
        <f t="shared" si="28"/>
        <v>7</v>
      </c>
      <c r="AC24" s="419">
        <f t="shared" si="16"/>
        <v>0.9</v>
      </c>
      <c r="AD24" s="424">
        <f t="shared" si="17"/>
        <v>8.0769230769230774E-2</v>
      </c>
      <c r="AE24" s="424">
        <f t="shared" si="18"/>
        <v>6.7307692307692311E-3</v>
      </c>
      <c r="AF24" s="248"/>
      <c r="AG24" s="248"/>
      <c r="AH24" s="248"/>
      <c r="AI24" s="629"/>
      <c r="AJ24" s="425" t="s">
        <v>272</v>
      </c>
      <c r="AK24" s="421">
        <v>5</v>
      </c>
      <c r="AL24" s="421">
        <v>20</v>
      </c>
      <c r="AM24" s="422">
        <f t="shared" si="2"/>
        <v>1.3333333333333334E-2</v>
      </c>
      <c r="AN24" s="248"/>
      <c r="AP24" s="120">
        <f t="shared" si="3"/>
        <v>8</v>
      </c>
      <c r="AQ24" s="120">
        <f t="shared" si="1"/>
        <v>0.71199999999999997</v>
      </c>
    </row>
    <row r="25" spans="1:44" ht="22.5" customHeight="1" x14ac:dyDescent="0.2">
      <c r="A25" s="248"/>
      <c r="B25" s="248"/>
      <c r="C25" s="419">
        <f t="shared" si="19"/>
        <v>7</v>
      </c>
      <c r="D25" s="419">
        <f t="shared" si="20"/>
        <v>3</v>
      </c>
      <c r="E25" s="419">
        <f t="shared" si="4"/>
        <v>0.85</v>
      </c>
      <c r="F25" s="424">
        <f t="shared" si="8"/>
        <v>5.6666666666666664E-2</v>
      </c>
      <c r="G25" s="424">
        <f t="shared" si="9"/>
        <v>4.7222222222222223E-3</v>
      </c>
      <c r="H25" s="248"/>
      <c r="I25" s="419">
        <f t="shared" si="21"/>
        <v>7</v>
      </c>
      <c r="J25" s="419">
        <f t="shared" si="22"/>
        <v>4</v>
      </c>
      <c r="K25" s="419">
        <f t="shared" si="5"/>
        <v>0.86</v>
      </c>
      <c r="L25" s="424">
        <f t="shared" si="10"/>
        <v>6.2545454545454543E-2</v>
      </c>
      <c r="M25" s="424">
        <f t="shared" si="11"/>
        <v>5.2121212121212122E-3</v>
      </c>
      <c r="N25" s="248"/>
      <c r="O25" s="419">
        <f t="shared" si="23"/>
        <v>7</v>
      </c>
      <c r="P25" s="419">
        <f t="shared" si="24"/>
        <v>5</v>
      </c>
      <c r="Q25" s="419">
        <f t="shared" si="6"/>
        <v>0.87</v>
      </c>
      <c r="R25" s="424">
        <f t="shared" si="7"/>
        <v>6.5909090909090903E-2</v>
      </c>
      <c r="S25" s="424">
        <f t="shared" si="12"/>
        <v>5.4924242424242422E-3</v>
      </c>
      <c r="T25" s="248"/>
      <c r="U25" s="419">
        <f t="shared" si="25"/>
        <v>7</v>
      </c>
      <c r="V25" s="419">
        <f t="shared" si="26"/>
        <v>6</v>
      </c>
      <c r="W25" s="419">
        <f t="shared" si="13"/>
        <v>0.9</v>
      </c>
      <c r="X25" s="424">
        <f t="shared" si="14"/>
        <v>6.9230769230769235E-2</v>
      </c>
      <c r="Y25" s="424">
        <f t="shared" si="15"/>
        <v>5.7692307692307696E-3</v>
      </c>
      <c r="Z25" s="248"/>
      <c r="AA25" s="419">
        <f t="shared" si="27"/>
        <v>7</v>
      </c>
      <c r="AB25" s="419">
        <f t="shared" si="28"/>
        <v>6</v>
      </c>
      <c r="AC25" s="419">
        <f t="shared" si="16"/>
        <v>0.9</v>
      </c>
      <c r="AD25" s="424">
        <f t="shared" si="17"/>
        <v>6.9230769230769235E-2</v>
      </c>
      <c r="AE25" s="424">
        <f t="shared" si="18"/>
        <v>5.7692307692307696E-3</v>
      </c>
      <c r="AF25" s="248"/>
      <c r="AG25" s="248"/>
      <c r="AH25" s="248"/>
      <c r="AI25" s="248"/>
      <c r="AJ25" s="248"/>
      <c r="AK25" s="248"/>
      <c r="AL25" s="248"/>
      <c r="AM25" s="248"/>
      <c r="AN25" s="248"/>
      <c r="AP25" s="120">
        <f t="shared" si="3"/>
        <v>9</v>
      </c>
      <c r="AQ25" s="120">
        <f t="shared" si="1"/>
        <v>0.67599999999999993</v>
      </c>
    </row>
    <row r="26" spans="1:44" ht="22.5" customHeight="1" x14ac:dyDescent="0.2">
      <c r="A26" s="248"/>
      <c r="B26" s="248"/>
      <c r="C26" s="419">
        <f t="shared" si="19"/>
        <v>8</v>
      </c>
      <c r="D26" s="419">
        <f t="shared" si="20"/>
        <v>2</v>
      </c>
      <c r="E26" s="419">
        <f t="shared" si="4"/>
        <v>0.85</v>
      </c>
      <c r="F26" s="424">
        <f t="shared" si="8"/>
        <v>3.7777777777777778E-2</v>
      </c>
      <c r="G26" s="424">
        <f t="shared" si="9"/>
        <v>3.1481481481481482E-3</v>
      </c>
      <c r="H26" s="248"/>
      <c r="I26" s="419">
        <f t="shared" si="21"/>
        <v>8</v>
      </c>
      <c r="J26" s="419">
        <f t="shared" si="22"/>
        <v>3</v>
      </c>
      <c r="K26" s="419">
        <f t="shared" si="5"/>
        <v>0.86</v>
      </c>
      <c r="L26" s="424">
        <f t="shared" si="10"/>
        <v>4.6909090909090907E-2</v>
      </c>
      <c r="M26" s="424">
        <f t="shared" si="11"/>
        <v>3.9090909090909089E-3</v>
      </c>
      <c r="N26" s="248"/>
      <c r="O26" s="419">
        <f t="shared" si="23"/>
        <v>8</v>
      </c>
      <c r="P26" s="419">
        <f t="shared" si="24"/>
        <v>4</v>
      </c>
      <c r="Q26" s="419">
        <f t="shared" si="6"/>
        <v>0.87</v>
      </c>
      <c r="R26" s="424">
        <f t="shared" si="7"/>
        <v>5.2727272727272727E-2</v>
      </c>
      <c r="S26" s="424">
        <f t="shared" si="12"/>
        <v>4.3939393939393936E-3</v>
      </c>
      <c r="T26" s="248"/>
      <c r="U26" s="419">
        <f t="shared" si="25"/>
        <v>8</v>
      </c>
      <c r="V26" s="419">
        <f t="shared" si="26"/>
        <v>5</v>
      </c>
      <c r="W26" s="419">
        <f t="shared" si="13"/>
        <v>0.9</v>
      </c>
      <c r="X26" s="424">
        <f t="shared" si="14"/>
        <v>5.7692307692307696E-2</v>
      </c>
      <c r="Y26" s="424">
        <f t="shared" si="15"/>
        <v>4.807692307692308E-3</v>
      </c>
      <c r="Z26" s="248"/>
      <c r="AA26" s="419">
        <f t="shared" si="27"/>
        <v>8</v>
      </c>
      <c r="AB26" s="419">
        <f t="shared" si="28"/>
        <v>5</v>
      </c>
      <c r="AC26" s="419">
        <f t="shared" si="16"/>
        <v>0.9</v>
      </c>
      <c r="AD26" s="424">
        <f t="shared" si="17"/>
        <v>5.7692307692307696E-2</v>
      </c>
      <c r="AE26" s="424">
        <f t="shared" si="18"/>
        <v>4.807692307692308E-3</v>
      </c>
      <c r="AF26" s="248"/>
      <c r="AG26" s="248"/>
      <c r="AH26" s="248"/>
      <c r="AI26" s="248"/>
      <c r="AJ26" s="248"/>
      <c r="AK26" s="248"/>
      <c r="AL26" s="248"/>
      <c r="AM26" s="248"/>
      <c r="AN26" s="248"/>
      <c r="AP26" s="120">
        <f t="shared" si="3"/>
        <v>10</v>
      </c>
      <c r="AQ26" s="120">
        <f t="shared" si="1"/>
        <v>0.64</v>
      </c>
    </row>
    <row r="27" spans="1:44" ht="22.5" customHeight="1" x14ac:dyDescent="0.2">
      <c r="A27" s="248"/>
      <c r="B27" s="248"/>
      <c r="C27" s="419">
        <f t="shared" si="19"/>
        <v>9</v>
      </c>
      <c r="D27" s="419">
        <f t="shared" si="20"/>
        <v>1</v>
      </c>
      <c r="E27" s="419">
        <f t="shared" si="4"/>
        <v>0.85</v>
      </c>
      <c r="F27" s="424">
        <f t="shared" si="8"/>
        <v>1.8888888888888889E-2</v>
      </c>
      <c r="G27" s="424">
        <f t="shared" si="9"/>
        <v>1.5740740740740741E-3</v>
      </c>
      <c r="H27" s="248"/>
      <c r="I27" s="419">
        <f t="shared" si="21"/>
        <v>9</v>
      </c>
      <c r="J27" s="419">
        <f t="shared" si="22"/>
        <v>2</v>
      </c>
      <c r="K27" s="419">
        <f t="shared" si="5"/>
        <v>0.86</v>
      </c>
      <c r="L27" s="424">
        <f t="shared" si="10"/>
        <v>3.1272727272727271E-2</v>
      </c>
      <c r="M27" s="424">
        <f t="shared" si="11"/>
        <v>2.6060606060606061E-3</v>
      </c>
      <c r="N27" s="248"/>
      <c r="O27" s="419">
        <f t="shared" si="23"/>
        <v>9</v>
      </c>
      <c r="P27" s="419">
        <f t="shared" si="24"/>
        <v>3</v>
      </c>
      <c r="Q27" s="419">
        <f t="shared" si="6"/>
        <v>0.87</v>
      </c>
      <c r="R27" s="424">
        <f t="shared" si="7"/>
        <v>3.9545454545454543E-2</v>
      </c>
      <c r="S27" s="424">
        <f t="shared" si="12"/>
        <v>3.2954545454545454E-3</v>
      </c>
      <c r="T27" s="248"/>
      <c r="U27" s="419">
        <f t="shared" si="25"/>
        <v>9</v>
      </c>
      <c r="V27" s="419">
        <f t="shared" si="26"/>
        <v>4</v>
      </c>
      <c r="W27" s="419">
        <f t="shared" si="13"/>
        <v>0.9</v>
      </c>
      <c r="X27" s="424">
        <f t="shared" si="14"/>
        <v>4.6153846153846156E-2</v>
      </c>
      <c r="Y27" s="424">
        <f t="shared" si="15"/>
        <v>3.8461538461538464E-3</v>
      </c>
      <c r="Z27" s="248"/>
      <c r="AA27" s="419">
        <f t="shared" si="27"/>
        <v>9</v>
      </c>
      <c r="AB27" s="419">
        <f t="shared" si="28"/>
        <v>4</v>
      </c>
      <c r="AC27" s="419">
        <f t="shared" si="16"/>
        <v>0.9</v>
      </c>
      <c r="AD27" s="424">
        <f t="shared" si="17"/>
        <v>4.6153846153846156E-2</v>
      </c>
      <c r="AE27" s="424">
        <f t="shared" si="18"/>
        <v>3.8461538461538464E-3</v>
      </c>
      <c r="AF27" s="248"/>
      <c r="AG27" s="248"/>
      <c r="AH27" s="248"/>
      <c r="AI27" s="249" t="s">
        <v>421</v>
      </c>
      <c r="AJ27" s="248"/>
      <c r="AK27" s="248" t="s">
        <v>422</v>
      </c>
      <c r="AL27" s="248"/>
      <c r="AM27" s="248"/>
      <c r="AN27" s="248"/>
      <c r="AP27" s="120">
        <f t="shared" si="3"/>
        <v>11</v>
      </c>
      <c r="AQ27" s="120">
        <f t="shared" si="1"/>
        <v>0.60399999999999998</v>
      </c>
    </row>
    <row r="28" spans="1:44" ht="22.5" customHeight="1" x14ac:dyDescent="0.2">
      <c r="A28" s="248"/>
      <c r="B28" s="248"/>
      <c r="C28" s="419">
        <f t="shared" si="19"/>
        <v>10</v>
      </c>
      <c r="D28" s="419">
        <f t="shared" si="20"/>
        <v>0</v>
      </c>
      <c r="E28" s="419">
        <f t="shared" si="4"/>
        <v>0.85</v>
      </c>
      <c r="F28" s="424">
        <f t="shared" si="8"/>
        <v>0</v>
      </c>
      <c r="G28" s="424">
        <f t="shared" si="9"/>
        <v>0</v>
      </c>
      <c r="H28" s="248"/>
      <c r="I28" s="419">
        <f t="shared" si="21"/>
        <v>10</v>
      </c>
      <c r="J28" s="419">
        <f t="shared" si="22"/>
        <v>1</v>
      </c>
      <c r="K28" s="419">
        <f t="shared" si="5"/>
        <v>0.86</v>
      </c>
      <c r="L28" s="424">
        <f t="shared" si="10"/>
        <v>1.5636363636363636E-2</v>
      </c>
      <c r="M28" s="424">
        <f t="shared" si="11"/>
        <v>1.3030303030303031E-3</v>
      </c>
      <c r="N28" s="248"/>
      <c r="O28" s="419">
        <f t="shared" si="23"/>
        <v>10</v>
      </c>
      <c r="P28" s="419">
        <f t="shared" si="24"/>
        <v>2</v>
      </c>
      <c r="Q28" s="419">
        <f t="shared" si="6"/>
        <v>0.87</v>
      </c>
      <c r="R28" s="424">
        <f t="shared" si="7"/>
        <v>2.6363636363636363E-2</v>
      </c>
      <c r="S28" s="424">
        <f t="shared" si="12"/>
        <v>2.1969696969696968E-3</v>
      </c>
      <c r="T28" s="248"/>
      <c r="U28" s="419">
        <f t="shared" si="25"/>
        <v>10</v>
      </c>
      <c r="V28" s="419">
        <f t="shared" si="26"/>
        <v>3</v>
      </c>
      <c r="W28" s="419">
        <f t="shared" si="13"/>
        <v>0.9</v>
      </c>
      <c r="X28" s="424">
        <f t="shared" si="14"/>
        <v>3.4615384615384617E-2</v>
      </c>
      <c r="Y28" s="424">
        <f t="shared" si="15"/>
        <v>2.8846153846153848E-3</v>
      </c>
      <c r="Z28" s="248"/>
      <c r="AA28" s="419">
        <f t="shared" si="27"/>
        <v>10</v>
      </c>
      <c r="AB28" s="419">
        <f t="shared" si="28"/>
        <v>3</v>
      </c>
      <c r="AC28" s="419">
        <f t="shared" si="16"/>
        <v>0.9</v>
      </c>
      <c r="AD28" s="424">
        <f t="shared" si="17"/>
        <v>3.4615384615384617E-2</v>
      </c>
      <c r="AE28" s="424">
        <f t="shared" si="18"/>
        <v>2.8846153846153848E-3</v>
      </c>
      <c r="AF28" s="248"/>
      <c r="AG28" s="248"/>
      <c r="AH28" s="248"/>
      <c r="AI28" s="248"/>
      <c r="AJ28" s="248"/>
      <c r="AK28" s="248"/>
      <c r="AL28" s="248"/>
      <c r="AM28" s="248"/>
      <c r="AN28" s="248"/>
      <c r="AP28" s="120">
        <f t="shared" si="3"/>
        <v>12</v>
      </c>
      <c r="AQ28" s="120">
        <f t="shared" si="1"/>
        <v>0.56799999999999995</v>
      </c>
    </row>
    <row r="29" spans="1:44" ht="22.5" customHeight="1" x14ac:dyDescent="0.2">
      <c r="A29" s="248"/>
      <c r="B29" s="248"/>
      <c r="C29" s="419">
        <f t="shared" si="19"/>
        <v>11</v>
      </c>
      <c r="D29" s="419">
        <f t="shared" si="20"/>
        <v>0</v>
      </c>
      <c r="E29" s="419">
        <f t="shared" si="4"/>
        <v>0.85</v>
      </c>
      <c r="F29" s="424">
        <f t="shared" si="8"/>
        <v>0</v>
      </c>
      <c r="G29" s="424">
        <f t="shared" si="9"/>
        <v>0</v>
      </c>
      <c r="H29" s="248"/>
      <c r="I29" s="419">
        <f t="shared" si="21"/>
        <v>11</v>
      </c>
      <c r="J29" s="419">
        <f t="shared" si="22"/>
        <v>0</v>
      </c>
      <c r="K29" s="419">
        <f t="shared" si="5"/>
        <v>0.86</v>
      </c>
      <c r="L29" s="424">
        <f t="shared" si="10"/>
        <v>0</v>
      </c>
      <c r="M29" s="424">
        <f t="shared" si="11"/>
        <v>0</v>
      </c>
      <c r="N29" s="248"/>
      <c r="O29" s="419">
        <f t="shared" si="23"/>
        <v>11</v>
      </c>
      <c r="P29" s="419">
        <f t="shared" si="24"/>
        <v>1</v>
      </c>
      <c r="Q29" s="419">
        <f t="shared" si="6"/>
        <v>0.87</v>
      </c>
      <c r="R29" s="424">
        <f t="shared" si="7"/>
        <v>1.3181818181818182E-2</v>
      </c>
      <c r="S29" s="424">
        <f t="shared" si="12"/>
        <v>1.0984848484848484E-3</v>
      </c>
      <c r="T29" s="248"/>
      <c r="U29" s="419">
        <f t="shared" si="25"/>
        <v>11</v>
      </c>
      <c r="V29" s="419">
        <f t="shared" si="26"/>
        <v>2</v>
      </c>
      <c r="W29" s="419">
        <f t="shared" si="13"/>
        <v>0.9</v>
      </c>
      <c r="X29" s="424">
        <f t="shared" si="14"/>
        <v>2.3076923076923078E-2</v>
      </c>
      <c r="Y29" s="424">
        <f t="shared" si="15"/>
        <v>1.9230769230769232E-3</v>
      </c>
      <c r="Z29" s="248"/>
      <c r="AA29" s="419">
        <f t="shared" si="27"/>
        <v>11</v>
      </c>
      <c r="AB29" s="419">
        <f t="shared" si="28"/>
        <v>2</v>
      </c>
      <c r="AC29" s="419">
        <f t="shared" si="16"/>
        <v>0.9</v>
      </c>
      <c r="AD29" s="424">
        <f t="shared" si="17"/>
        <v>2.3076923076923078E-2</v>
      </c>
      <c r="AE29" s="424">
        <f t="shared" si="18"/>
        <v>1.9230769230769232E-3</v>
      </c>
      <c r="AF29" s="248"/>
      <c r="AG29" s="248"/>
      <c r="AH29" s="248"/>
      <c r="AI29" s="633" t="s">
        <v>410</v>
      </c>
      <c r="AJ29" s="633"/>
      <c r="AK29" s="634" t="s">
        <v>237</v>
      </c>
      <c r="AL29" s="248"/>
      <c r="AM29" s="248"/>
      <c r="AN29" s="248"/>
      <c r="AP29" s="120">
        <f t="shared" si="3"/>
        <v>13</v>
      </c>
      <c r="AQ29" s="120">
        <f t="shared" si="1"/>
        <v>0.53200000000000003</v>
      </c>
    </row>
    <row r="30" spans="1:44" ht="22.5" customHeight="1" x14ac:dyDescent="0.2">
      <c r="A30" s="248"/>
      <c r="B30" s="248"/>
      <c r="C30" s="419">
        <f t="shared" si="19"/>
        <v>12</v>
      </c>
      <c r="D30" s="419">
        <f t="shared" si="20"/>
        <v>0</v>
      </c>
      <c r="E30" s="419">
        <f t="shared" si="4"/>
        <v>0.85</v>
      </c>
      <c r="F30" s="424">
        <f t="shared" si="8"/>
        <v>0</v>
      </c>
      <c r="G30" s="424">
        <f t="shared" si="9"/>
        <v>0</v>
      </c>
      <c r="H30" s="248"/>
      <c r="I30" s="419">
        <f t="shared" si="21"/>
        <v>12</v>
      </c>
      <c r="J30" s="419">
        <f t="shared" si="22"/>
        <v>0</v>
      </c>
      <c r="K30" s="419">
        <f t="shared" si="5"/>
        <v>0.86</v>
      </c>
      <c r="L30" s="424">
        <f t="shared" si="10"/>
        <v>0</v>
      </c>
      <c r="M30" s="424">
        <f t="shared" si="11"/>
        <v>0</v>
      </c>
      <c r="N30" s="248"/>
      <c r="O30" s="419">
        <f t="shared" si="23"/>
        <v>12</v>
      </c>
      <c r="P30" s="419">
        <f t="shared" si="24"/>
        <v>0</v>
      </c>
      <c r="Q30" s="419">
        <f t="shared" si="6"/>
        <v>0.87</v>
      </c>
      <c r="R30" s="424">
        <f t="shared" si="7"/>
        <v>0</v>
      </c>
      <c r="S30" s="424">
        <f t="shared" si="12"/>
        <v>0</v>
      </c>
      <c r="T30" s="248"/>
      <c r="U30" s="419">
        <f t="shared" si="25"/>
        <v>12</v>
      </c>
      <c r="V30" s="419">
        <f t="shared" si="26"/>
        <v>1</v>
      </c>
      <c r="W30" s="419">
        <f t="shared" si="13"/>
        <v>0.9</v>
      </c>
      <c r="X30" s="424">
        <f t="shared" si="14"/>
        <v>1.1538461538461539E-2</v>
      </c>
      <c r="Y30" s="424">
        <f t="shared" si="15"/>
        <v>9.6153846153846159E-4</v>
      </c>
      <c r="Z30" s="248"/>
      <c r="AA30" s="419">
        <f t="shared" si="27"/>
        <v>12</v>
      </c>
      <c r="AB30" s="419">
        <f t="shared" si="28"/>
        <v>1</v>
      </c>
      <c r="AC30" s="419">
        <f t="shared" si="16"/>
        <v>0.9</v>
      </c>
      <c r="AD30" s="424">
        <f t="shared" si="17"/>
        <v>1.1538461538461539E-2</v>
      </c>
      <c r="AE30" s="424">
        <f t="shared" si="18"/>
        <v>9.6153846153846159E-4</v>
      </c>
      <c r="AF30" s="248"/>
      <c r="AG30" s="248"/>
      <c r="AH30" s="248"/>
      <c r="AI30" s="633"/>
      <c r="AJ30" s="633"/>
      <c r="AK30" s="634"/>
      <c r="AL30" s="248"/>
      <c r="AM30" s="248"/>
      <c r="AN30" s="248"/>
      <c r="AP30" s="120">
        <f t="shared" si="3"/>
        <v>14</v>
      </c>
      <c r="AQ30" s="120">
        <f t="shared" si="1"/>
        <v>0.496</v>
      </c>
    </row>
    <row r="31" spans="1:44" ht="22.5" customHeight="1" x14ac:dyDescent="0.2">
      <c r="A31" s="248"/>
      <c r="B31" s="248"/>
      <c r="C31" s="419">
        <f t="shared" si="19"/>
        <v>13</v>
      </c>
      <c r="D31" s="419">
        <f t="shared" si="20"/>
        <v>0</v>
      </c>
      <c r="E31" s="419">
        <f t="shared" si="4"/>
        <v>0.85</v>
      </c>
      <c r="F31" s="424">
        <f t="shared" si="8"/>
        <v>0</v>
      </c>
      <c r="G31" s="424">
        <f t="shared" si="9"/>
        <v>0</v>
      </c>
      <c r="H31" s="248"/>
      <c r="I31" s="419">
        <f t="shared" si="21"/>
        <v>13</v>
      </c>
      <c r="J31" s="419">
        <f t="shared" si="22"/>
        <v>0</v>
      </c>
      <c r="K31" s="419">
        <f t="shared" si="5"/>
        <v>0.86</v>
      </c>
      <c r="L31" s="424">
        <f t="shared" si="10"/>
        <v>0</v>
      </c>
      <c r="M31" s="424">
        <f t="shared" si="11"/>
        <v>0</v>
      </c>
      <c r="N31" s="250"/>
      <c r="O31" s="419">
        <f t="shared" si="23"/>
        <v>13</v>
      </c>
      <c r="P31" s="419">
        <f t="shared" si="24"/>
        <v>0</v>
      </c>
      <c r="Q31" s="419">
        <f t="shared" si="6"/>
        <v>0.87</v>
      </c>
      <c r="R31" s="424">
        <f t="shared" si="7"/>
        <v>0</v>
      </c>
      <c r="S31" s="424">
        <f t="shared" si="12"/>
        <v>0</v>
      </c>
      <c r="T31" s="248"/>
      <c r="U31" s="419">
        <f t="shared" si="25"/>
        <v>13</v>
      </c>
      <c r="V31" s="419">
        <f t="shared" si="26"/>
        <v>0</v>
      </c>
      <c r="W31" s="419">
        <f t="shared" si="13"/>
        <v>0.9</v>
      </c>
      <c r="X31" s="424">
        <f t="shared" si="14"/>
        <v>0</v>
      </c>
      <c r="Y31" s="424">
        <f t="shared" si="15"/>
        <v>0</v>
      </c>
      <c r="Z31" s="248"/>
      <c r="AA31" s="419">
        <f t="shared" si="27"/>
        <v>13</v>
      </c>
      <c r="AB31" s="419">
        <f t="shared" si="28"/>
        <v>0</v>
      </c>
      <c r="AC31" s="419">
        <f t="shared" si="16"/>
        <v>0.9</v>
      </c>
      <c r="AD31" s="424">
        <f t="shared" si="17"/>
        <v>0</v>
      </c>
      <c r="AE31" s="424">
        <f t="shared" si="18"/>
        <v>0</v>
      </c>
      <c r="AF31" s="250"/>
      <c r="AG31" s="248"/>
      <c r="AH31" s="248"/>
      <c r="AI31" s="633"/>
      <c r="AJ31" s="633"/>
      <c r="AK31" s="634"/>
      <c r="AL31" s="248"/>
      <c r="AM31" s="250"/>
      <c r="AN31" s="250"/>
      <c r="AP31" s="120">
        <f t="shared" si="3"/>
        <v>15</v>
      </c>
      <c r="AQ31" s="120">
        <f t="shared" si="1"/>
        <v>0.45999999999999996</v>
      </c>
    </row>
    <row r="32" spans="1:44" ht="22.5" customHeight="1" x14ac:dyDescent="0.2">
      <c r="A32" s="248"/>
      <c r="B32" s="248"/>
      <c r="C32" s="419">
        <f t="shared" si="19"/>
        <v>14</v>
      </c>
      <c r="D32" s="419">
        <f t="shared" si="20"/>
        <v>0</v>
      </c>
      <c r="E32" s="419">
        <f t="shared" si="4"/>
        <v>0.85</v>
      </c>
      <c r="F32" s="424">
        <f t="shared" si="8"/>
        <v>0</v>
      </c>
      <c r="G32" s="424">
        <f t="shared" si="9"/>
        <v>0</v>
      </c>
      <c r="H32" s="248"/>
      <c r="I32" s="419">
        <f t="shared" si="21"/>
        <v>14</v>
      </c>
      <c r="J32" s="419">
        <f t="shared" si="22"/>
        <v>0</v>
      </c>
      <c r="K32" s="419">
        <f t="shared" si="5"/>
        <v>0.86</v>
      </c>
      <c r="L32" s="424">
        <f t="shared" si="10"/>
        <v>0</v>
      </c>
      <c r="M32" s="424">
        <f t="shared" si="11"/>
        <v>0</v>
      </c>
      <c r="N32" s="250"/>
      <c r="O32" s="419">
        <f t="shared" si="23"/>
        <v>14</v>
      </c>
      <c r="P32" s="419">
        <f t="shared" si="24"/>
        <v>0</v>
      </c>
      <c r="Q32" s="419">
        <f t="shared" si="6"/>
        <v>0.87</v>
      </c>
      <c r="R32" s="424">
        <f t="shared" si="7"/>
        <v>0</v>
      </c>
      <c r="S32" s="424">
        <f t="shared" si="12"/>
        <v>0</v>
      </c>
      <c r="T32" s="248"/>
      <c r="U32" s="419">
        <f t="shared" si="25"/>
        <v>14</v>
      </c>
      <c r="V32" s="419">
        <f t="shared" si="26"/>
        <v>0</v>
      </c>
      <c r="W32" s="419">
        <f t="shared" si="13"/>
        <v>0.9</v>
      </c>
      <c r="X32" s="424">
        <f t="shared" si="14"/>
        <v>0</v>
      </c>
      <c r="Y32" s="424">
        <f t="shared" si="15"/>
        <v>0</v>
      </c>
      <c r="Z32" s="248"/>
      <c r="AA32" s="419">
        <f t="shared" si="27"/>
        <v>14</v>
      </c>
      <c r="AB32" s="419">
        <f t="shared" si="28"/>
        <v>0</v>
      </c>
      <c r="AC32" s="419">
        <f t="shared" si="16"/>
        <v>0.9</v>
      </c>
      <c r="AD32" s="424">
        <f t="shared" si="17"/>
        <v>0</v>
      </c>
      <c r="AE32" s="424">
        <f t="shared" si="18"/>
        <v>0</v>
      </c>
      <c r="AF32" s="250"/>
      <c r="AG32" s="248"/>
      <c r="AH32" s="248"/>
      <c r="AI32" s="629" t="s">
        <v>265</v>
      </c>
      <c r="AJ32" s="629"/>
      <c r="AK32" s="422">
        <f t="shared" ref="AK32:AK39" si="29">0.12*((1-AL17/100)/AK17)/12</f>
        <v>3.6000000000000002E-4</v>
      </c>
      <c r="AL32" s="251"/>
      <c r="AM32" s="251"/>
      <c r="AN32" s="248"/>
    </row>
    <row r="33" spans="1:40" ht="22.5" customHeight="1" x14ac:dyDescent="0.2">
      <c r="A33" s="248"/>
      <c r="B33" s="248"/>
      <c r="C33" s="419">
        <f t="shared" si="19"/>
        <v>15</v>
      </c>
      <c r="D33" s="419">
        <f t="shared" si="20"/>
        <v>0</v>
      </c>
      <c r="E33" s="419">
        <f t="shared" si="4"/>
        <v>0.85</v>
      </c>
      <c r="F33" s="424">
        <f t="shared" si="8"/>
        <v>0</v>
      </c>
      <c r="G33" s="424">
        <f t="shared" si="9"/>
        <v>0</v>
      </c>
      <c r="H33" s="248"/>
      <c r="I33" s="419">
        <f t="shared" si="21"/>
        <v>15</v>
      </c>
      <c r="J33" s="419">
        <f t="shared" si="22"/>
        <v>0</v>
      </c>
      <c r="K33" s="419">
        <f t="shared" si="5"/>
        <v>0.86</v>
      </c>
      <c r="L33" s="424">
        <f t="shared" si="10"/>
        <v>0</v>
      </c>
      <c r="M33" s="424">
        <f t="shared" si="11"/>
        <v>0</v>
      </c>
      <c r="N33" s="250"/>
      <c r="O33" s="419">
        <f t="shared" si="23"/>
        <v>15</v>
      </c>
      <c r="P33" s="419">
        <f t="shared" si="24"/>
        <v>0</v>
      </c>
      <c r="Q33" s="419">
        <f t="shared" si="6"/>
        <v>0.87</v>
      </c>
      <c r="R33" s="424">
        <f t="shared" si="7"/>
        <v>0</v>
      </c>
      <c r="S33" s="424">
        <f t="shared" si="12"/>
        <v>0</v>
      </c>
      <c r="T33" s="248"/>
      <c r="U33" s="419">
        <f t="shared" si="25"/>
        <v>15</v>
      </c>
      <c r="V33" s="419">
        <f t="shared" si="26"/>
        <v>0</v>
      </c>
      <c r="W33" s="419">
        <f t="shared" si="13"/>
        <v>0.9</v>
      </c>
      <c r="X33" s="424">
        <f t="shared" si="14"/>
        <v>0</v>
      </c>
      <c r="Y33" s="424">
        <f t="shared" si="15"/>
        <v>0</v>
      </c>
      <c r="Z33" s="248"/>
      <c r="AA33" s="419">
        <f t="shared" si="27"/>
        <v>15</v>
      </c>
      <c r="AB33" s="419">
        <f t="shared" si="28"/>
        <v>0</v>
      </c>
      <c r="AC33" s="419">
        <f t="shared" si="16"/>
        <v>0.9</v>
      </c>
      <c r="AD33" s="424">
        <f t="shared" si="17"/>
        <v>0</v>
      </c>
      <c r="AE33" s="424">
        <f t="shared" si="18"/>
        <v>0</v>
      </c>
      <c r="AF33" s="250"/>
      <c r="AG33" s="248"/>
      <c r="AH33" s="248"/>
      <c r="AI33" s="629" t="s">
        <v>266</v>
      </c>
      <c r="AJ33" s="629"/>
      <c r="AK33" s="422">
        <f t="shared" si="29"/>
        <v>1E-3</v>
      </c>
      <c r="AL33" s="251"/>
      <c r="AM33" s="251"/>
      <c r="AN33" s="248"/>
    </row>
    <row r="34" spans="1:40" ht="22.5" customHeight="1" x14ac:dyDescent="0.2">
      <c r="A34" s="248"/>
      <c r="B34" s="248"/>
      <c r="C34" s="419" t="s">
        <v>423</v>
      </c>
      <c r="D34" s="419">
        <f t="shared" si="20"/>
        <v>0</v>
      </c>
      <c r="E34" s="419">
        <f t="shared" si="4"/>
        <v>0.85</v>
      </c>
      <c r="F34" s="424">
        <f t="shared" si="8"/>
        <v>0</v>
      </c>
      <c r="G34" s="424">
        <f t="shared" si="9"/>
        <v>0</v>
      </c>
      <c r="H34" s="248"/>
      <c r="I34" s="419" t="s">
        <v>423</v>
      </c>
      <c r="J34" s="419">
        <f t="shared" si="22"/>
        <v>0</v>
      </c>
      <c r="K34" s="419">
        <f t="shared" si="5"/>
        <v>0.86</v>
      </c>
      <c r="L34" s="424">
        <f t="shared" si="10"/>
        <v>0</v>
      </c>
      <c r="M34" s="424">
        <f t="shared" si="11"/>
        <v>0</v>
      </c>
      <c r="N34" s="250"/>
      <c r="O34" s="419" t="s">
        <v>423</v>
      </c>
      <c r="P34" s="419">
        <f t="shared" si="24"/>
        <v>0</v>
      </c>
      <c r="Q34" s="419">
        <f t="shared" si="6"/>
        <v>0.87</v>
      </c>
      <c r="R34" s="424">
        <f t="shared" si="7"/>
        <v>0</v>
      </c>
      <c r="S34" s="424">
        <f t="shared" si="12"/>
        <v>0</v>
      </c>
      <c r="T34" s="248"/>
      <c r="U34" s="419" t="s">
        <v>423</v>
      </c>
      <c r="V34" s="419">
        <f t="shared" si="26"/>
        <v>0</v>
      </c>
      <c r="W34" s="419">
        <f t="shared" si="13"/>
        <v>0.9</v>
      </c>
      <c r="X34" s="424">
        <f t="shared" si="14"/>
        <v>0</v>
      </c>
      <c r="Y34" s="424">
        <f t="shared" si="15"/>
        <v>0</v>
      </c>
      <c r="Z34" s="248"/>
      <c r="AA34" s="419" t="s">
        <v>423</v>
      </c>
      <c r="AB34" s="419">
        <f t="shared" si="28"/>
        <v>0</v>
      </c>
      <c r="AC34" s="419">
        <f t="shared" si="16"/>
        <v>0.9</v>
      </c>
      <c r="AD34" s="424">
        <f t="shared" si="17"/>
        <v>0</v>
      </c>
      <c r="AE34" s="424">
        <f t="shared" si="18"/>
        <v>0</v>
      </c>
      <c r="AF34" s="250"/>
      <c r="AG34" s="248"/>
      <c r="AH34" s="248"/>
      <c r="AI34" s="629" t="s">
        <v>267</v>
      </c>
      <c r="AJ34" s="629"/>
      <c r="AK34" s="422">
        <f t="shared" si="29"/>
        <v>2E-3</v>
      </c>
      <c r="AL34" s="251"/>
      <c r="AM34" s="251"/>
      <c r="AN34" s="248"/>
    </row>
    <row r="35" spans="1:40" ht="22.5" customHeight="1" x14ac:dyDescent="0.2">
      <c r="A35" s="248"/>
      <c r="B35" s="248"/>
      <c r="C35" s="628">
        <f>SUM(D19:D31)</f>
        <v>45</v>
      </c>
      <c r="D35" s="628"/>
      <c r="E35" s="628"/>
      <c r="F35" s="628"/>
      <c r="G35" s="628"/>
      <c r="H35" s="309"/>
      <c r="I35" s="630">
        <f>SUM(J19:J31)</f>
        <v>55</v>
      </c>
      <c r="J35" s="631"/>
      <c r="K35" s="631"/>
      <c r="L35" s="632"/>
      <c r="M35" s="309"/>
      <c r="N35" s="309"/>
      <c r="O35" s="630">
        <f>SUM(P19:P31)</f>
        <v>66</v>
      </c>
      <c r="P35" s="631"/>
      <c r="Q35" s="631"/>
      <c r="R35" s="632"/>
      <c r="S35" s="248"/>
      <c r="T35" s="248"/>
      <c r="U35" s="628">
        <f>SUM(V19:V31)</f>
        <v>78</v>
      </c>
      <c r="V35" s="628"/>
      <c r="W35" s="628"/>
      <c r="X35" s="628"/>
      <c r="Y35" s="628"/>
      <c r="Z35" s="309"/>
      <c r="AA35" s="630">
        <f>SUM(AB19:AB31)</f>
        <v>78</v>
      </c>
      <c r="AB35" s="631"/>
      <c r="AC35" s="631"/>
      <c r="AD35" s="632"/>
      <c r="AE35" s="309"/>
      <c r="AF35" s="309"/>
      <c r="AG35" s="248"/>
      <c r="AH35" s="248"/>
      <c r="AI35" s="629" t="s">
        <v>354</v>
      </c>
      <c r="AJ35" s="425" t="s">
        <v>268</v>
      </c>
      <c r="AK35" s="422">
        <f t="shared" si="29"/>
        <v>6.0000000000000006E-4</v>
      </c>
      <c r="AL35" s="251"/>
      <c r="AM35" s="251"/>
      <c r="AN35" s="248"/>
    </row>
    <row r="36" spans="1:40" ht="22.5" customHeight="1" x14ac:dyDescent="0.2">
      <c r="A36" s="248"/>
      <c r="B36" s="248"/>
      <c r="C36" s="426"/>
      <c r="D36" s="426"/>
      <c r="E36" s="426"/>
      <c r="F36" s="426"/>
      <c r="G36" s="309"/>
      <c r="H36" s="309"/>
      <c r="I36" s="426"/>
      <c r="J36" s="426"/>
      <c r="K36" s="426"/>
      <c r="L36" s="426"/>
      <c r="M36" s="309"/>
      <c r="N36" s="309"/>
      <c r="O36" s="426"/>
      <c r="P36" s="426"/>
      <c r="Q36" s="426"/>
      <c r="R36" s="426"/>
      <c r="S36" s="248"/>
      <c r="T36" s="248"/>
      <c r="U36" s="426"/>
      <c r="V36" s="426"/>
      <c r="W36" s="426"/>
      <c r="X36" s="426"/>
      <c r="Y36" s="309"/>
      <c r="Z36" s="309"/>
      <c r="AA36" s="426"/>
      <c r="AB36" s="426"/>
      <c r="AC36" s="426"/>
      <c r="AD36" s="426"/>
      <c r="AE36" s="309"/>
      <c r="AF36" s="309"/>
      <c r="AG36" s="248"/>
      <c r="AH36" s="248"/>
      <c r="AI36" s="629"/>
      <c r="AJ36" s="425" t="s">
        <v>269</v>
      </c>
      <c r="AK36" s="422">
        <f t="shared" si="29"/>
        <v>6.0000000000000006E-4</v>
      </c>
      <c r="AL36" s="251"/>
      <c r="AM36" s="251"/>
      <c r="AN36" s="248"/>
    </row>
    <row r="37" spans="1:40" ht="22.5" customHeight="1" x14ac:dyDescent="0.2">
      <c r="A37" s="248"/>
      <c r="B37" s="248"/>
      <c r="C37" s="426"/>
      <c r="D37" s="426"/>
      <c r="E37" s="426"/>
      <c r="F37" s="426"/>
      <c r="G37" s="309"/>
      <c r="H37" s="309"/>
      <c r="I37" s="426"/>
      <c r="J37" s="426"/>
      <c r="K37" s="426"/>
      <c r="L37" s="426"/>
      <c r="M37" s="309"/>
      <c r="N37" s="309"/>
      <c r="O37" s="426"/>
      <c r="P37" s="426"/>
      <c r="Q37" s="426"/>
      <c r="R37" s="426"/>
      <c r="S37" s="248"/>
      <c r="T37" s="248"/>
      <c r="U37" s="426"/>
      <c r="V37" s="426"/>
      <c r="W37" s="426"/>
      <c r="X37" s="426"/>
      <c r="Y37" s="309"/>
      <c r="Z37" s="309"/>
      <c r="AA37" s="426"/>
      <c r="AB37" s="426"/>
      <c r="AC37" s="426"/>
      <c r="AD37" s="426"/>
      <c r="AE37" s="309"/>
      <c r="AF37" s="309"/>
      <c r="AG37" s="248"/>
      <c r="AH37" s="248"/>
      <c r="AI37" s="629"/>
      <c r="AJ37" s="425" t="s">
        <v>270</v>
      </c>
      <c r="AK37" s="422">
        <f t="shared" si="29"/>
        <v>1.0624999999999999E-3</v>
      </c>
      <c r="AL37" s="251"/>
      <c r="AM37" s="251"/>
      <c r="AN37" s="248"/>
    </row>
    <row r="38" spans="1:40" ht="22.5" customHeight="1" x14ac:dyDescent="0.2">
      <c r="A38" s="248"/>
      <c r="B38" s="248"/>
      <c r="C38" s="250"/>
      <c r="D38" s="250"/>
      <c r="E38" s="250"/>
      <c r="F38" s="250"/>
      <c r="G38" s="248"/>
      <c r="H38" s="248"/>
      <c r="I38" s="250"/>
      <c r="J38" s="250"/>
      <c r="K38" s="250"/>
      <c r="L38" s="250"/>
      <c r="M38" s="250"/>
      <c r="N38" s="250"/>
      <c r="O38" s="248"/>
      <c r="P38" s="248"/>
      <c r="Q38" s="248"/>
      <c r="R38" s="248"/>
      <c r="S38" s="248"/>
      <c r="T38" s="248"/>
      <c r="U38" s="250"/>
      <c r="V38" s="250"/>
      <c r="W38" s="250"/>
      <c r="X38" s="250"/>
      <c r="Y38" s="248"/>
      <c r="Z38" s="248"/>
      <c r="AA38" s="250"/>
      <c r="AB38" s="250"/>
      <c r="AC38" s="250"/>
      <c r="AD38" s="250"/>
      <c r="AE38" s="250"/>
      <c r="AF38" s="250"/>
      <c r="AG38" s="248"/>
      <c r="AH38" s="248"/>
      <c r="AI38" s="629"/>
      <c r="AJ38" s="425" t="s">
        <v>271</v>
      </c>
      <c r="AK38" s="422">
        <f t="shared" si="29"/>
        <v>1.5999999999999999E-3</v>
      </c>
      <c r="AL38" s="251"/>
      <c r="AM38" s="248"/>
      <c r="AN38" s="248"/>
    </row>
    <row r="39" spans="1:40" ht="22.5" customHeight="1" x14ac:dyDescent="0.2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629"/>
      <c r="AJ39" s="425" t="s">
        <v>272</v>
      </c>
      <c r="AK39" s="422">
        <f t="shared" si="29"/>
        <v>1.5999999999999999E-3</v>
      </c>
      <c r="AL39" s="251"/>
      <c r="AM39" s="248"/>
      <c r="AN39" s="248"/>
    </row>
    <row r="40" spans="1:40" ht="22.5" customHeight="1" x14ac:dyDescent="0.2">
      <c r="A40" s="248"/>
      <c r="B40" s="248"/>
      <c r="C40" s="628" t="s">
        <v>399</v>
      </c>
      <c r="D40" s="628"/>
      <c r="E40" s="628"/>
      <c r="F40" s="628" t="s">
        <v>305</v>
      </c>
      <c r="G40" s="628"/>
      <c r="H40" s="309"/>
      <c r="I40" s="628" t="s">
        <v>15</v>
      </c>
      <c r="J40" s="628"/>
      <c r="K40" s="628"/>
      <c r="L40" s="628" t="s">
        <v>305</v>
      </c>
      <c r="M40" s="628"/>
      <c r="N40" s="309"/>
      <c r="O40" s="628" t="s">
        <v>16</v>
      </c>
      <c r="P40" s="628"/>
      <c r="Q40" s="628"/>
      <c r="R40" s="628" t="s">
        <v>305</v>
      </c>
      <c r="S40" s="628"/>
      <c r="T40" s="248"/>
      <c r="U40" s="628" t="s">
        <v>17</v>
      </c>
      <c r="V40" s="628"/>
      <c r="W40" s="628"/>
      <c r="X40" s="628" t="s">
        <v>305</v>
      </c>
      <c r="Y40" s="628"/>
      <c r="Z40" s="309"/>
      <c r="AA40" s="628" t="s">
        <v>400</v>
      </c>
      <c r="AB40" s="628"/>
      <c r="AC40" s="628"/>
      <c r="AD40" s="628" t="s">
        <v>305</v>
      </c>
      <c r="AE40" s="628"/>
      <c r="AF40" s="309"/>
      <c r="AG40" s="248"/>
      <c r="AH40" s="248"/>
      <c r="AI40" s="248"/>
      <c r="AJ40" s="248"/>
      <c r="AK40" s="248"/>
      <c r="AL40" s="248"/>
      <c r="AM40" s="248"/>
    </row>
    <row r="41" spans="1:40" ht="22.5" customHeight="1" x14ac:dyDescent="0.2">
      <c r="A41" s="248"/>
      <c r="B41" s="248"/>
      <c r="C41" s="628"/>
      <c r="D41" s="628"/>
      <c r="E41" s="628"/>
      <c r="F41" s="423" t="s">
        <v>418</v>
      </c>
      <c r="G41" s="423" t="s">
        <v>419</v>
      </c>
      <c r="H41" s="309"/>
      <c r="I41" s="628"/>
      <c r="J41" s="628"/>
      <c r="K41" s="628"/>
      <c r="L41" s="423" t="s">
        <v>418</v>
      </c>
      <c r="M41" s="423" t="s">
        <v>419</v>
      </c>
      <c r="N41" s="309"/>
      <c r="O41" s="628"/>
      <c r="P41" s="628"/>
      <c r="Q41" s="628"/>
      <c r="R41" s="423" t="s">
        <v>418</v>
      </c>
      <c r="S41" s="423" t="s">
        <v>419</v>
      </c>
      <c r="T41" s="248"/>
      <c r="U41" s="628"/>
      <c r="V41" s="628"/>
      <c r="W41" s="628"/>
      <c r="X41" s="423" t="s">
        <v>418</v>
      </c>
      <c r="Y41" s="423" t="s">
        <v>419</v>
      </c>
      <c r="Z41" s="309"/>
      <c r="AA41" s="628"/>
      <c r="AB41" s="628"/>
      <c r="AC41" s="628"/>
      <c r="AD41" s="423" t="s">
        <v>418</v>
      </c>
      <c r="AE41" s="423" t="s">
        <v>419</v>
      </c>
      <c r="AF41" s="309"/>
      <c r="AG41" s="248"/>
      <c r="AH41" s="248"/>
      <c r="AI41" s="248"/>
      <c r="AJ41" s="248"/>
      <c r="AK41" s="248"/>
    </row>
    <row r="42" spans="1:40" ht="22.5" customHeight="1" x14ac:dyDescent="0.2">
      <c r="B42" s="427"/>
      <c r="C42" s="419">
        <v>1</v>
      </c>
      <c r="D42" s="424">
        <v>0</v>
      </c>
      <c r="E42" s="428">
        <f>1-D42</f>
        <v>1</v>
      </c>
      <c r="F42" s="424">
        <f>E42*$E$7</f>
        <v>0.12</v>
      </c>
      <c r="G42" s="424">
        <f>F42/12</f>
        <v>0.01</v>
      </c>
      <c r="H42" s="250"/>
      <c r="I42" s="419">
        <v>1</v>
      </c>
      <c r="J42" s="424">
        <v>0</v>
      </c>
      <c r="K42" s="428">
        <f>1-J42</f>
        <v>1</v>
      </c>
      <c r="L42" s="424">
        <f>K42*$E$7</f>
        <v>0.12</v>
      </c>
      <c r="M42" s="424">
        <f>L42/12</f>
        <v>0.01</v>
      </c>
      <c r="N42" s="250"/>
      <c r="O42" s="419">
        <v>1</v>
      </c>
      <c r="P42" s="424">
        <v>0</v>
      </c>
      <c r="Q42" s="428">
        <f>1-P42</f>
        <v>1</v>
      </c>
      <c r="R42" s="424">
        <f>Q42*$E$7</f>
        <v>0.12</v>
      </c>
      <c r="S42" s="424">
        <f>R42/12</f>
        <v>0.01</v>
      </c>
      <c r="T42" s="248"/>
      <c r="U42" s="419">
        <v>1</v>
      </c>
      <c r="V42" s="424">
        <v>0</v>
      </c>
      <c r="W42" s="428">
        <f>1-V42</f>
        <v>1</v>
      </c>
      <c r="X42" s="424">
        <f>W42*$E$7</f>
        <v>0.12</v>
      </c>
      <c r="Y42" s="424">
        <f>X42/12</f>
        <v>0.01</v>
      </c>
      <c r="Z42" s="250"/>
      <c r="AA42" s="419">
        <v>1</v>
      </c>
      <c r="AB42" s="424">
        <v>0</v>
      </c>
      <c r="AC42" s="428">
        <f>1-AB42</f>
        <v>1</v>
      </c>
      <c r="AD42" s="424">
        <f>AC42*$E$7</f>
        <v>0.12</v>
      </c>
      <c r="AE42" s="424">
        <f>AD42/12</f>
        <v>0.01</v>
      </c>
      <c r="AF42" s="250"/>
      <c r="AG42" s="248"/>
      <c r="AH42" s="248"/>
      <c r="AI42" s="248"/>
      <c r="AJ42" s="248"/>
      <c r="AK42" s="248"/>
    </row>
    <row r="43" spans="1:40" ht="22.5" customHeight="1" x14ac:dyDescent="0.2">
      <c r="A43" s="248"/>
      <c r="B43" s="427"/>
      <c r="C43" s="419">
        <f>1+C42</f>
        <v>2</v>
      </c>
      <c r="D43" s="428">
        <f>E$19*SUM(D$19:D19)/C$35</f>
        <v>0.16999999999999998</v>
      </c>
      <c r="E43" s="428">
        <f t="shared" ref="E43:E57" si="30">1-D43</f>
        <v>0.83000000000000007</v>
      </c>
      <c r="F43" s="424">
        <f t="shared" ref="F43:F57" si="31">E43*$E$7</f>
        <v>9.9600000000000008E-2</v>
      </c>
      <c r="G43" s="424">
        <f t="shared" ref="G43:G57" si="32">F43/12</f>
        <v>8.3000000000000001E-3</v>
      </c>
      <c r="H43" s="250"/>
      <c r="I43" s="419">
        <f>1+I42</f>
        <v>2</v>
      </c>
      <c r="J43" s="428">
        <f>K$19*SUM(J$19:J19)/I$35</f>
        <v>0.15636363636363634</v>
      </c>
      <c r="K43" s="428">
        <f t="shared" ref="K43:K57" si="33">1-J43</f>
        <v>0.84363636363636363</v>
      </c>
      <c r="L43" s="424">
        <f t="shared" ref="L43:L57" si="34">K43*$E$7</f>
        <v>0.10123636363636364</v>
      </c>
      <c r="M43" s="424">
        <f t="shared" ref="M43:M57" si="35">L43/12</f>
        <v>8.4363636363636359E-3</v>
      </c>
      <c r="N43" s="250"/>
      <c r="O43" s="419">
        <f>1+O42</f>
        <v>2</v>
      </c>
      <c r="P43" s="428">
        <f>Q$19*SUM(P$19:P19)/O$35</f>
        <v>0.14500000000000002</v>
      </c>
      <c r="Q43" s="428">
        <f t="shared" ref="Q43:Q57" si="36">1-P43</f>
        <v>0.85499999999999998</v>
      </c>
      <c r="R43" s="424">
        <f t="shared" ref="R43:R57" si="37">Q43*$E$7</f>
        <v>0.1026</v>
      </c>
      <c r="S43" s="424">
        <f t="shared" ref="S43:S57" si="38">R43/12</f>
        <v>8.5500000000000003E-3</v>
      </c>
      <c r="T43" s="248"/>
      <c r="U43" s="419">
        <f>1+U42</f>
        <v>2</v>
      </c>
      <c r="V43" s="428">
        <f>W$19*SUM(V$19:V19)/U$35</f>
        <v>0.13846153846153847</v>
      </c>
      <c r="W43" s="428">
        <f t="shared" ref="W43:W57" si="39">1-V43</f>
        <v>0.86153846153846159</v>
      </c>
      <c r="X43" s="424">
        <f t="shared" ref="X43:X57" si="40">W43*$E$7</f>
        <v>0.10338461538461538</v>
      </c>
      <c r="Y43" s="424">
        <f t="shared" ref="Y43:Y57" si="41">X43/12</f>
        <v>8.615384615384615E-3</v>
      </c>
      <c r="Z43" s="250"/>
      <c r="AA43" s="419">
        <f>1+AA42</f>
        <v>2</v>
      </c>
      <c r="AB43" s="428">
        <f>AC$19*SUM(AB$19:AB19)/AA$35</f>
        <v>0.13846153846153847</v>
      </c>
      <c r="AC43" s="428">
        <f t="shared" ref="AC43:AC57" si="42">1-AB43</f>
        <v>0.86153846153846159</v>
      </c>
      <c r="AD43" s="424">
        <f t="shared" ref="AD43:AD57" si="43">AC43*$E$7</f>
        <v>0.10338461538461538</v>
      </c>
      <c r="AE43" s="424">
        <f t="shared" ref="AE43:AE57" si="44">AD43/12</f>
        <v>8.615384615384615E-3</v>
      </c>
      <c r="AF43" s="250"/>
      <c r="AG43" s="248"/>
      <c r="AH43" s="248"/>
      <c r="AI43" s="248"/>
      <c r="AJ43" s="248"/>
      <c r="AK43" s="248"/>
    </row>
    <row r="44" spans="1:40" ht="22.5" customHeight="1" x14ac:dyDescent="0.2">
      <c r="A44" s="248"/>
      <c r="B44" s="427"/>
      <c r="C44" s="419">
        <f t="shared" ref="C44:C56" si="45">1+C43</f>
        <v>3</v>
      </c>
      <c r="D44" s="428">
        <f>E$19*SUM(D$19:D20)/C$35</f>
        <v>0.32111111111111107</v>
      </c>
      <c r="E44" s="428">
        <f t="shared" si="30"/>
        <v>0.67888888888888888</v>
      </c>
      <c r="F44" s="424">
        <f t="shared" si="31"/>
        <v>8.1466666666666659E-2</v>
      </c>
      <c r="G44" s="424">
        <f t="shared" si="32"/>
        <v>6.7888888888888886E-3</v>
      </c>
      <c r="H44" s="250"/>
      <c r="I44" s="419">
        <f t="shared" ref="I44:I56" si="46">1+I43</f>
        <v>3</v>
      </c>
      <c r="J44" s="428">
        <f>K$19*SUM(J$19:J20)/I$35</f>
        <v>0.29709090909090907</v>
      </c>
      <c r="K44" s="428">
        <f t="shared" si="33"/>
        <v>0.70290909090909093</v>
      </c>
      <c r="L44" s="424">
        <f t="shared" si="34"/>
        <v>8.4349090909090901E-2</v>
      </c>
      <c r="M44" s="424">
        <f t="shared" si="35"/>
        <v>7.0290909090909084E-3</v>
      </c>
      <c r="N44" s="250"/>
      <c r="O44" s="419">
        <f t="shared" ref="O44:O56" si="47">1+O43</f>
        <v>3</v>
      </c>
      <c r="P44" s="428">
        <f>Q$19*SUM(P$19:P20)/O$35</f>
        <v>0.2768181818181818</v>
      </c>
      <c r="Q44" s="428">
        <f t="shared" si="36"/>
        <v>0.72318181818181815</v>
      </c>
      <c r="R44" s="424">
        <f t="shared" si="37"/>
        <v>8.6781818181818168E-2</v>
      </c>
      <c r="S44" s="424">
        <f t="shared" si="38"/>
        <v>7.2318181818181804E-3</v>
      </c>
      <c r="T44" s="248"/>
      <c r="U44" s="419">
        <f t="shared" ref="U44:U56" si="48">1+U43</f>
        <v>3</v>
      </c>
      <c r="V44" s="428">
        <f>W$19*SUM(V$19:V20)/U$35</f>
        <v>0.26538461538461539</v>
      </c>
      <c r="W44" s="428">
        <f t="shared" si="39"/>
        <v>0.73461538461538467</v>
      </c>
      <c r="X44" s="424">
        <f t="shared" si="40"/>
        <v>8.8153846153846152E-2</v>
      </c>
      <c r="Y44" s="424">
        <f t="shared" si="41"/>
        <v>7.346153846153846E-3</v>
      </c>
      <c r="Z44" s="250"/>
      <c r="AA44" s="419">
        <f t="shared" ref="AA44:AA56" si="49">1+AA43</f>
        <v>3</v>
      </c>
      <c r="AB44" s="428">
        <f>AC$19*SUM(AB$19:AB20)/AA$35</f>
        <v>0.26538461538461539</v>
      </c>
      <c r="AC44" s="428">
        <f t="shared" si="42"/>
        <v>0.73461538461538467</v>
      </c>
      <c r="AD44" s="424">
        <f t="shared" si="43"/>
        <v>8.8153846153846152E-2</v>
      </c>
      <c r="AE44" s="424">
        <f t="shared" si="44"/>
        <v>7.346153846153846E-3</v>
      </c>
      <c r="AF44" s="250"/>
      <c r="AG44" s="248"/>
      <c r="AH44" s="248"/>
      <c r="AI44" s="248"/>
      <c r="AJ44" s="248"/>
      <c r="AK44" s="248"/>
    </row>
    <row r="45" spans="1:40" ht="22.5" customHeight="1" x14ac:dyDescent="0.2">
      <c r="A45" s="248"/>
      <c r="B45" s="427"/>
      <c r="C45" s="419">
        <f t="shared" si="45"/>
        <v>4</v>
      </c>
      <c r="D45" s="428">
        <f>E$19*SUM(D$19:D21)/C$35</f>
        <v>0.45333333333333331</v>
      </c>
      <c r="E45" s="428">
        <f t="shared" si="30"/>
        <v>0.54666666666666663</v>
      </c>
      <c r="F45" s="424">
        <f t="shared" si="31"/>
        <v>6.5599999999999992E-2</v>
      </c>
      <c r="G45" s="424">
        <f t="shared" si="32"/>
        <v>5.4666666666666657E-3</v>
      </c>
      <c r="H45" s="250"/>
      <c r="I45" s="419">
        <f t="shared" si="46"/>
        <v>4</v>
      </c>
      <c r="J45" s="428">
        <f>K$19*SUM(J$19:J21)/I$35</f>
        <v>0.42218181818181816</v>
      </c>
      <c r="K45" s="428">
        <f t="shared" si="33"/>
        <v>0.57781818181818179</v>
      </c>
      <c r="L45" s="424">
        <f t="shared" si="34"/>
        <v>6.9338181818181813E-2</v>
      </c>
      <c r="M45" s="424">
        <f t="shared" si="35"/>
        <v>5.7781818181818177E-3</v>
      </c>
      <c r="N45" s="250"/>
      <c r="O45" s="419">
        <f t="shared" si="47"/>
        <v>4</v>
      </c>
      <c r="P45" s="428">
        <f>Q$19*SUM(P$19:P21)/O$35</f>
        <v>0.3954545454545455</v>
      </c>
      <c r="Q45" s="428">
        <f t="shared" si="36"/>
        <v>0.6045454545454545</v>
      </c>
      <c r="R45" s="424">
        <f t="shared" si="37"/>
        <v>7.2545454545454538E-2</v>
      </c>
      <c r="S45" s="424">
        <f t="shared" si="38"/>
        <v>6.0454545454545448E-3</v>
      </c>
      <c r="T45" s="248"/>
      <c r="U45" s="419">
        <f t="shared" si="48"/>
        <v>4</v>
      </c>
      <c r="V45" s="428">
        <f>W$19*SUM(V$19:V21)/U$35</f>
        <v>0.38076923076923075</v>
      </c>
      <c r="W45" s="428">
        <f t="shared" si="39"/>
        <v>0.61923076923076925</v>
      </c>
      <c r="X45" s="424">
        <f t="shared" si="40"/>
        <v>7.4307692307692311E-2</v>
      </c>
      <c r="Y45" s="424">
        <f t="shared" si="41"/>
        <v>6.1923076923076923E-3</v>
      </c>
      <c r="Z45" s="250"/>
      <c r="AA45" s="419">
        <f t="shared" si="49"/>
        <v>4</v>
      </c>
      <c r="AB45" s="428">
        <f>AC$19*SUM(AB$19:AB21)/AA$35</f>
        <v>0.38076923076923075</v>
      </c>
      <c r="AC45" s="428">
        <f t="shared" si="42"/>
        <v>0.61923076923076925</v>
      </c>
      <c r="AD45" s="424">
        <f t="shared" si="43"/>
        <v>7.4307692307692311E-2</v>
      </c>
      <c r="AE45" s="424">
        <f t="shared" si="44"/>
        <v>6.1923076923076923E-3</v>
      </c>
      <c r="AF45" s="250"/>
      <c r="AG45" s="248"/>
      <c r="AH45" s="248"/>
      <c r="AI45" s="248"/>
      <c r="AJ45" s="248"/>
      <c r="AK45" s="248"/>
    </row>
    <row r="46" spans="1:40" ht="22.5" customHeight="1" x14ac:dyDescent="0.2">
      <c r="A46" s="248"/>
      <c r="B46" s="427"/>
      <c r="C46" s="419">
        <f t="shared" si="45"/>
        <v>5</v>
      </c>
      <c r="D46" s="428">
        <f>E$19*SUM(D$19:D22)/C$35</f>
        <v>0.56666666666666665</v>
      </c>
      <c r="E46" s="428">
        <f t="shared" si="30"/>
        <v>0.43333333333333335</v>
      </c>
      <c r="F46" s="424">
        <f t="shared" si="31"/>
        <v>5.1999999999999998E-2</v>
      </c>
      <c r="G46" s="424">
        <f t="shared" si="32"/>
        <v>4.3333333333333331E-3</v>
      </c>
      <c r="H46" s="250"/>
      <c r="I46" s="419">
        <f t="shared" si="46"/>
        <v>5</v>
      </c>
      <c r="J46" s="428">
        <f>K$19*SUM(J$19:J22)/I$35</f>
        <v>0.53163636363636357</v>
      </c>
      <c r="K46" s="428">
        <f t="shared" si="33"/>
        <v>0.46836363636363643</v>
      </c>
      <c r="L46" s="424">
        <f t="shared" si="34"/>
        <v>5.6203636363636372E-2</v>
      </c>
      <c r="M46" s="424">
        <f t="shared" si="35"/>
        <v>4.6836363636363646E-3</v>
      </c>
      <c r="N46" s="250"/>
      <c r="O46" s="419">
        <f t="shared" si="47"/>
        <v>5</v>
      </c>
      <c r="P46" s="428">
        <f>Q$19*SUM(P$19:P22)/O$35</f>
        <v>0.50090909090909097</v>
      </c>
      <c r="Q46" s="428">
        <f t="shared" si="36"/>
        <v>0.49909090909090903</v>
      </c>
      <c r="R46" s="424">
        <f t="shared" si="37"/>
        <v>5.9890909090909078E-2</v>
      </c>
      <c r="S46" s="424">
        <f t="shared" si="38"/>
        <v>4.9909090909090901E-3</v>
      </c>
      <c r="T46" s="248"/>
      <c r="U46" s="419">
        <f t="shared" si="48"/>
        <v>5</v>
      </c>
      <c r="V46" s="428">
        <f>W$19*SUM(V$19:V22)/U$35</f>
        <v>0.48461538461538467</v>
      </c>
      <c r="W46" s="428">
        <f t="shared" si="39"/>
        <v>0.51538461538461533</v>
      </c>
      <c r="X46" s="424">
        <f t="shared" si="40"/>
        <v>6.1846153846153835E-2</v>
      </c>
      <c r="Y46" s="424">
        <f t="shared" si="41"/>
        <v>5.153846153846153E-3</v>
      </c>
      <c r="Z46" s="250"/>
      <c r="AA46" s="419">
        <f t="shared" si="49"/>
        <v>5</v>
      </c>
      <c r="AB46" s="428">
        <f>AC$19*SUM(AB$19:AB22)/AA$35</f>
        <v>0.48461538461538467</v>
      </c>
      <c r="AC46" s="428">
        <f t="shared" si="42"/>
        <v>0.51538461538461533</v>
      </c>
      <c r="AD46" s="424">
        <f t="shared" si="43"/>
        <v>6.1846153846153835E-2</v>
      </c>
      <c r="AE46" s="424">
        <f t="shared" si="44"/>
        <v>5.153846153846153E-3</v>
      </c>
      <c r="AF46" s="250"/>
      <c r="AG46" s="248"/>
      <c r="AH46" s="248"/>
      <c r="AI46" s="248"/>
      <c r="AJ46" s="248"/>
      <c r="AK46" s="248"/>
    </row>
    <row r="47" spans="1:40" ht="22.5" customHeight="1" x14ac:dyDescent="0.2">
      <c r="A47" s="248"/>
      <c r="B47" s="427"/>
      <c r="C47" s="419">
        <f t="shared" si="45"/>
        <v>6</v>
      </c>
      <c r="D47" s="428">
        <f>E$19*SUM(D$19:D23)/C$35</f>
        <v>0.66111111111111109</v>
      </c>
      <c r="E47" s="428">
        <f t="shared" si="30"/>
        <v>0.33888888888888891</v>
      </c>
      <c r="F47" s="424">
        <f t="shared" si="31"/>
        <v>4.066666666666667E-2</v>
      </c>
      <c r="G47" s="424">
        <f t="shared" si="32"/>
        <v>3.3888888888888892E-3</v>
      </c>
      <c r="H47" s="250"/>
      <c r="I47" s="419">
        <f t="shared" si="46"/>
        <v>6</v>
      </c>
      <c r="J47" s="428">
        <f>K$19*SUM(J$19:J23)/I$35</f>
        <v>0.62545454545454537</v>
      </c>
      <c r="K47" s="428">
        <f t="shared" si="33"/>
        <v>0.37454545454545463</v>
      </c>
      <c r="L47" s="424">
        <f t="shared" si="34"/>
        <v>4.4945454545454552E-2</v>
      </c>
      <c r="M47" s="424">
        <f t="shared" si="35"/>
        <v>3.7454545454545462E-3</v>
      </c>
      <c r="N47" s="250"/>
      <c r="O47" s="419">
        <f t="shared" si="47"/>
        <v>6</v>
      </c>
      <c r="P47" s="428">
        <f>Q$19*SUM(P$19:P23)/O$35</f>
        <v>0.59318181818181814</v>
      </c>
      <c r="Q47" s="428">
        <f t="shared" si="36"/>
        <v>0.40681818181818186</v>
      </c>
      <c r="R47" s="424">
        <f t="shared" si="37"/>
        <v>4.8818181818181823E-2</v>
      </c>
      <c r="S47" s="424">
        <f t="shared" si="38"/>
        <v>4.0681818181818189E-3</v>
      </c>
      <c r="T47" s="248"/>
      <c r="U47" s="419">
        <f t="shared" si="48"/>
        <v>6</v>
      </c>
      <c r="V47" s="428">
        <f>W$19*SUM(V$19:V23)/U$35</f>
        <v>0.57692307692307687</v>
      </c>
      <c r="W47" s="428">
        <f t="shared" si="39"/>
        <v>0.42307692307692313</v>
      </c>
      <c r="X47" s="424">
        <f t="shared" si="40"/>
        <v>5.0769230769230775E-2</v>
      </c>
      <c r="Y47" s="424">
        <f t="shared" si="41"/>
        <v>4.2307692307692315E-3</v>
      </c>
      <c r="Z47" s="250"/>
      <c r="AA47" s="419">
        <f t="shared" si="49"/>
        <v>6</v>
      </c>
      <c r="AB47" s="428">
        <f>AC$19*SUM(AB$19:AB23)/AA$35</f>
        <v>0.57692307692307687</v>
      </c>
      <c r="AC47" s="428">
        <f t="shared" si="42"/>
        <v>0.42307692307692313</v>
      </c>
      <c r="AD47" s="424">
        <f t="shared" si="43"/>
        <v>5.0769230769230775E-2</v>
      </c>
      <c r="AE47" s="424">
        <f t="shared" si="44"/>
        <v>4.2307692307692315E-3</v>
      </c>
      <c r="AF47" s="250"/>
      <c r="AG47" s="248"/>
      <c r="AH47" s="248"/>
      <c r="AI47" s="248"/>
      <c r="AJ47" s="248"/>
      <c r="AK47" s="248"/>
    </row>
    <row r="48" spans="1:40" ht="22.5" customHeight="1" x14ac:dyDescent="0.2">
      <c r="A48" s="248"/>
      <c r="B48" s="427"/>
      <c r="C48" s="419">
        <f t="shared" si="45"/>
        <v>7</v>
      </c>
      <c r="D48" s="428">
        <f>E$19*SUM(D$19:D24)/C$35</f>
        <v>0.73666666666666658</v>
      </c>
      <c r="E48" s="428">
        <f t="shared" si="30"/>
        <v>0.26333333333333342</v>
      </c>
      <c r="F48" s="424">
        <f t="shared" si="31"/>
        <v>3.160000000000001E-2</v>
      </c>
      <c r="G48" s="424">
        <f t="shared" si="32"/>
        <v>2.6333333333333343E-3</v>
      </c>
      <c r="H48" s="250"/>
      <c r="I48" s="419">
        <f t="shared" si="46"/>
        <v>7</v>
      </c>
      <c r="J48" s="428">
        <f>K$19*SUM(J$19:J24)/I$35</f>
        <v>0.70363636363636373</v>
      </c>
      <c r="K48" s="428">
        <f t="shared" si="33"/>
        <v>0.29636363636363627</v>
      </c>
      <c r="L48" s="424">
        <f t="shared" si="34"/>
        <v>3.5563636363636353E-2</v>
      </c>
      <c r="M48" s="424">
        <f t="shared" si="35"/>
        <v>2.9636363636363627E-3</v>
      </c>
      <c r="N48" s="250"/>
      <c r="O48" s="419">
        <f t="shared" si="47"/>
        <v>7</v>
      </c>
      <c r="P48" s="428">
        <f>Q$19*SUM(P$19:P24)/O$35</f>
        <v>0.67227272727272724</v>
      </c>
      <c r="Q48" s="428">
        <f t="shared" si="36"/>
        <v>0.32772727272727276</v>
      </c>
      <c r="R48" s="424">
        <f t="shared" si="37"/>
        <v>3.9327272727272732E-2</v>
      </c>
      <c r="S48" s="424">
        <f t="shared" si="38"/>
        <v>3.2772727272727276E-3</v>
      </c>
      <c r="T48" s="248"/>
      <c r="U48" s="419">
        <f t="shared" si="48"/>
        <v>7</v>
      </c>
      <c r="V48" s="428">
        <f>W$19*SUM(V$19:V24)/U$35</f>
        <v>0.6576923076923078</v>
      </c>
      <c r="W48" s="428">
        <f t="shared" si="39"/>
        <v>0.3423076923076922</v>
      </c>
      <c r="X48" s="424">
        <f t="shared" si="40"/>
        <v>4.1076923076923059E-2</v>
      </c>
      <c r="Y48" s="424">
        <f t="shared" si="41"/>
        <v>3.4230769230769215E-3</v>
      </c>
      <c r="Z48" s="250"/>
      <c r="AA48" s="419">
        <f t="shared" si="49"/>
        <v>7</v>
      </c>
      <c r="AB48" s="428">
        <f>AC$19*SUM(AB$19:AB24)/AA$35</f>
        <v>0.6576923076923078</v>
      </c>
      <c r="AC48" s="428">
        <f t="shared" si="42"/>
        <v>0.3423076923076922</v>
      </c>
      <c r="AD48" s="424">
        <f t="shared" si="43"/>
        <v>4.1076923076923059E-2</v>
      </c>
      <c r="AE48" s="424">
        <f t="shared" si="44"/>
        <v>3.4230769230769215E-3</v>
      </c>
      <c r="AF48" s="250"/>
      <c r="AG48" s="248"/>
      <c r="AH48" s="248"/>
      <c r="AI48" s="248"/>
      <c r="AJ48" s="248"/>
      <c r="AK48" s="248"/>
    </row>
    <row r="49" spans="1:37" ht="22.5" customHeight="1" x14ac:dyDescent="0.2">
      <c r="A49" s="248"/>
      <c r="B49" s="427"/>
      <c r="C49" s="419">
        <f t="shared" si="45"/>
        <v>8</v>
      </c>
      <c r="D49" s="428">
        <f>E$19*SUM(D$19:D25)/C$35</f>
        <v>0.79333333333333322</v>
      </c>
      <c r="E49" s="428">
        <f t="shared" si="30"/>
        <v>0.20666666666666678</v>
      </c>
      <c r="F49" s="424">
        <f t="shared" si="31"/>
        <v>2.4800000000000013E-2</v>
      </c>
      <c r="G49" s="424">
        <f t="shared" si="32"/>
        <v>2.0666666666666676E-3</v>
      </c>
      <c r="H49" s="250"/>
      <c r="I49" s="419">
        <f t="shared" si="46"/>
        <v>8</v>
      </c>
      <c r="J49" s="428">
        <f>K$19*SUM(J$19:J25)/I$35</f>
        <v>0.76618181818181819</v>
      </c>
      <c r="K49" s="428">
        <f t="shared" si="33"/>
        <v>0.23381818181818181</v>
      </c>
      <c r="L49" s="424">
        <f t="shared" si="34"/>
        <v>2.8058181818181815E-2</v>
      </c>
      <c r="M49" s="424">
        <f t="shared" si="35"/>
        <v>2.3381818181818178E-3</v>
      </c>
      <c r="N49" s="250"/>
      <c r="O49" s="419">
        <f t="shared" si="47"/>
        <v>8</v>
      </c>
      <c r="P49" s="428">
        <f>Q$19*SUM(P$19:P25)/O$35</f>
        <v>0.73818181818181816</v>
      </c>
      <c r="Q49" s="428">
        <f t="shared" si="36"/>
        <v>0.26181818181818184</v>
      </c>
      <c r="R49" s="424">
        <f t="shared" si="37"/>
        <v>3.1418181818181817E-2</v>
      </c>
      <c r="S49" s="424">
        <f t="shared" si="38"/>
        <v>2.6181818181818181E-3</v>
      </c>
      <c r="T49" s="248"/>
      <c r="U49" s="419">
        <f t="shared" si="48"/>
        <v>8</v>
      </c>
      <c r="V49" s="428">
        <f>W$19*SUM(V$19:V25)/U$35</f>
        <v>0.72692307692307701</v>
      </c>
      <c r="W49" s="428">
        <f t="shared" si="39"/>
        <v>0.27307692307692299</v>
      </c>
      <c r="X49" s="424">
        <f t="shared" si="40"/>
        <v>3.2769230769230759E-2</v>
      </c>
      <c r="Y49" s="424">
        <f t="shared" si="41"/>
        <v>2.7307692307692298E-3</v>
      </c>
      <c r="Z49" s="250"/>
      <c r="AA49" s="419">
        <f t="shared" si="49"/>
        <v>8</v>
      </c>
      <c r="AB49" s="428">
        <f>AC$19*SUM(AB$19:AB25)/AA$35</f>
        <v>0.72692307692307701</v>
      </c>
      <c r="AC49" s="428">
        <f t="shared" si="42"/>
        <v>0.27307692307692299</v>
      </c>
      <c r="AD49" s="424">
        <f t="shared" si="43"/>
        <v>3.2769230769230759E-2</v>
      </c>
      <c r="AE49" s="424">
        <f t="shared" si="44"/>
        <v>2.7307692307692298E-3</v>
      </c>
      <c r="AF49" s="250"/>
      <c r="AG49" s="248"/>
      <c r="AH49" s="248"/>
      <c r="AI49" s="248"/>
      <c r="AJ49" s="248"/>
      <c r="AK49" s="248"/>
    </row>
    <row r="50" spans="1:37" ht="22.5" customHeight="1" x14ac:dyDescent="0.2">
      <c r="A50" s="248"/>
      <c r="B50" s="427"/>
      <c r="C50" s="419">
        <f t="shared" si="45"/>
        <v>9</v>
      </c>
      <c r="D50" s="428">
        <f>E$19*SUM(D$19:D26)/C$35</f>
        <v>0.83111111111111113</v>
      </c>
      <c r="E50" s="428">
        <f t="shared" si="30"/>
        <v>0.16888888888888887</v>
      </c>
      <c r="F50" s="424">
        <f t="shared" si="31"/>
        <v>2.0266666666666662E-2</v>
      </c>
      <c r="G50" s="424">
        <f t="shared" si="32"/>
        <v>1.6888888888888884E-3</v>
      </c>
      <c r="H50" s="250"/>
      <c r="I50" s="419">
        <f t="shared" si="46"/>
        <v>9</v>
      </c>
      <c r="J50" s="428">
        <f>K$19*SUM(J$19:J26)/I$35</f>
        <v>0.81309090909090909</v>
      </c>
      <c r="K50" s="428">
        <f t="shared" si="33"/>
        <v>0.18690909090909091</v>
      </c>
      <c r="L50" s="424">
        <f t="shared" si="34"/>
        <v>2.2429090909090909E-2</v>
      </c>
      <c r="M50" s="424">
        <f t="shared" si="35"/>
        <v>1.869090909090909E-3</v>
      </c>
      <c r="N50" s="250"/>
      <c r="O50" s="419">
        <f t="shared" si="47"/>
        <v>9</v>
      </c>
      <c r="P50" s="428">
        <f>Q$19*SUM(P$19:P26)/O$35</f>
        <v>0.79090909090909101</v>
      </c>
      <c r="Q50" s="428">
        <f t="shared" si="36"/>
        <v>0.20909090909090899</v>
      </c>
      <c r="R50" s="424">
        <f t="shared" si="37"/>
        <v>2.5090909090909077E-2</v>
      </c>
      <c r="S50" s="424">
        <f t="shared" si="38"/>
        <v>2.0909090909090899E-3</v>
      </c>
      <c r="T50" s="248"/>
      <c r="U50" s="419">
        <f t="shared" si="48"/>
        <v>9</v>
      </c>
      <c r="V50" s="428">
        <f>W$19*SUM(V$19:V26)/U$35</f>
        <v>0.7846153846153846</v>
      </c>
      <c r="W50" s="428">
        <f t="shared" si="39"/>
        <v>0.2153846153846154</v>
      </c>
      <c r="X50" s="424">
        <f t="shared" si="40"/>
        <v>2.5846153846153845E-2</v>
      </c>
      <c r="Y50" s="424">
        <f t="shared" si="41"/>
        <v>2.1538461538461538E-3</v>
      </c>
      <c r="Z50" s="250"/>
      <c r="AA50" s="419">
        <f t="shared" si="49"/>
        <v>9</v>
      </c>
      <c r="AB50" s="428">
        <f>AC$19*SUM(AB$19:AB26)/AA$35</f>
        <v>0.7846153846153846</v>
      </c>
      <c r="AC50" s="428">
        <f t="shared" si="42"/>
        <v>0.2153846153846154</v>
      </c>
      <c r="AD50" s="424">
        <f t="shared" si="43"/>
        <v>2.5846153846153845E-2</v>
      </c>
      <c r="AE50" s="424">
        <f t="shared" si="44"/>
        <v>2.1538461538461538E-3</v>
      </c>
      <c r="AF50" s="250"/>
      <c r="AG50" s="248"/>
      <c r="AH50" s="248"/>
      <c r="AI50" s="248"/>
      <c r="AJ50" s="248"/>
      <c r="AK50" s="248"/>
    </row>
    <row r="51" spans="1:37" ht="22.5" customHeight="1" x14ac:dyDescent="0.2">
      <c r="A51" s="248"/>
      <c r="B51" s="427"/>
      <c r="C51" s="419">
        <f t="shared" si="45"/>
        <v>10</v>
      </c>
      <c r="D51" s="428">
        <f>E$19*SUM(D$19:D27)/C$35</f>
        <v>0.85</v>
      </c>
      <c r="E51" s="428">
        <f t="shared" si="30"/>
        <v>0.15000000000000002</v>
      </c>
      <c r="F51" s="424">
        <f t="shared" si="31"/>
        <v>1.8000000000000002E-2</v>
      </c>
      <c r="G51" s="424">
        <f t="shared" si="32"/>
        <v>1.5000000000000002E-3</v>
      </c>
      <c r="H51" s="250"/>
      <c r="I51" s="419">
        <f t="shared" si="46"/>
        <v>10</v>
      </c>
      <c r="J51" s="428">
        <f>K$19*SUM(J$19:J27)/I$35</f>
        <v>0.84436363636363632</v>
      </c>
      <c r="K51" s="428">
        <f t="shared" si="33"/>
        <v>0.15563636363636368</v>
      </c>
      <c r="L51" s="424">
        <f t="shared" si="34"/>
        <v>1.867636363636364E-2</v>
      </c>
      <c r="M51" s="424">
        <f t="shared" si="35"/>
        <v>1.5563636363636368E-3</v>
      </c>
      <c r="N51" s="250"/>
      <c r="O51" s="419">
        <f t="shared" si="47"/>
        <v>10</v>
      </c>
      <c r="P51" s="428">
        <f>Q$19*SUM(P$19:P27)/O$35</f>
        <v>0.83045454545454545</v>
      </c>
      <c r="Q51" s="428">
        <f t="shared" si="36"/>
        <v>0.16954545454545455</v>
      </c>
      <c r="R51" s="424">
        <f t="shared" si="37"/>
        <v>2.0345454545454545E-2</v>
      </c>
      <c r="S51" s="424">
        <f t="shared" si="38"/>
        <v>1.6954545454545453E-3</v>
      </c>
      <c r="T51" s="248"/>
      <c r="U51" s="419">
        <f t="shared" si="48"/>
        <v>10</v>
      </c>
      <c r="V51" s="428">
        <f>W$19*SUM(V$19:V27)/U$35</f>
        <v>0.8307692307692307</v>
      </c>
      <c r="W51" s="428">
        <f t="shared" si="39"/>
        <v>0.1692307692307693</v>
      </c>
      <c r="X51" s="424">
        <f t="shared" si="40"/>
        <v>2.0307692307692315E-2</v>
      </c>
      <c r="Y51" s="424">
        <f t="shared" si="41"/>
        <v>1.6923076923076928E-3</v>
      </c>
      <c r="Z51" s="250"/>
      <c r="AA51" s="419">
        <f t="shared" si="49"/>
        <v>10</v>
      </c>
      <c r="AB51" s="428">
        <f>AC$19*SUM(AB$19:AB27)/AA$35</f>
        <v>0.8307692307692307</v>
      </c>
      <c r="AC51" s="428">
        <f t="shared" si="42"/>
        <v>0.1692307692307693</v>
      </c>
      <c r="AD51" s="424">
        <f t="shared" si="43"/>
        <v>2.0307692307692315E-2</v>
      </c>
      <c r="AE51" s="424">
        <f t="shared" si="44"/>
        <v>1.6923076923076928E-3</v>
      </c>
      <c r="AF51" s="250"/>
      <c r="AG51" s="248"/>
      <c r="AH51" s="248"/>
      <c r="AI51" s="248"/>
      <c r="AJ51" s="248"/>
      <c r="AK51" s="248"/>
    </row>
    <row r="52" spans="1:37" ht="22.5" customHeight="1" x14ac:dyDescent="0.2">
      <c r="A52" s="248"/>
      <c r="B52" s="427"/>
      <c r="C52" s="419">
        <f t="shared" si="45"/>
        <v>11</v>
      </c>
      <c r="D52" s="428">
        <f>E$19*SUM(D$19:D28)/C$35</f>
        <v>0.85</v>
      </c>
      <c r="E52" s="428">
        <f t="shared" si="30"/>
        <v>0.15000000000000002</v>
      </c>
      <c r="F52" s="424">
        <f t="shared" si="31"/>
        <v>1.8000000000000002E-2</v>
      </c>
      <c r="G52" s="424">
        <f t="shared" si="32"/>
        <v>1.5000000000000002E-3</v>
      </c>
      <c r="H52" s="250"/>
      <c r="I52" s="419">
        <f t="shared" si="46"/>
        <v>11</v>
      </c>
      <c r="J52" s="428">
        <f>K$19*SUM(J$19:J28)/I$35</f>
        <v>0.86</v>
      </c>
      <c r="K52" s="428">
        <f t="shared" si="33"/>
        <v>0.14000000000000001</v>
      </c>
      <c r="L52" s="424">
        <f t="shared" si="34"/>
        <v>1.6800000000000002E-2</v>
      </c>
      <c r="M52" s="424">
        <f t="shared" si="35"/>
        <v>1.4000000000000002E-3</v>
      </c>
      <c r="N52" s="250"/>
      <c r="O52" s="419">
        <f t="shared" si="47"/>
        <v>11</v>
      </c>
      <c r="P52" s="428">
        <f>Q$19*SUM(P$19:P28)/O$35</f>
        <v>0.85681818181818181</v>
      </c>
      <c r="Q52" s="428">
        <f t="shared" si="36"/>
        <v>0.14318181818181819</v>
      </c>
      <c r="R52" s="424">
        <f t="shared" si="37"/>
        <v>1.7181818181818184E-2</v>
      </c>
      <c r="S52" s="424">
        <f t="shared" si="38"/>
        <v>1.4318181818181819E-3</v>
      </c>
      <c r="T52" s="248"/>
      <c r="U52" s="419">
        <f t="shared" si="48"/>
        <v>11</v>
      </c>
      <c r="V52" s="428">
        <f>W$19*SUM(V$19:V28)/U$35</f>
        <v>0.86538461538461542</v>
      </c>
      <c r="W52" s="428">
        <f t="shared" si="39"/>
        <v>0.13461538461538458</v>
      </c>
      <c r="X52" s="424">
        <f t="shared" si="40"/>
        <v>1.6153846153846151E-2</v>
      </c>
      <c r="Y52" s="424">
        <f t="shared" si="41"/>
        <v>1.3461538461538459E-3</v>
      </c>
      <c r="Z52" s="250"/>
      <c r="AA52" s="419">
        <f t="shared" si="49"/>
        <v>11</v>
      </c>
      <c r="AB52" s="428">
        <f>AC$19*SUM(AB$19:AB28)/AA$35</f>
        <v>0.86538461538461542</v>
      </c>
      <c r="AC52" s="428">
        <f t="shared" si="42"/>
        <v>0.13461538461538458</v>
      </c>
      <c r="AD52" s="424">
        <f t="shared" si="43"/>
        <v>1.6153846153846151E-2</v>
      </c>
      <c r="AE52" s="424">
        <f t="shared" si="44"/>
        <v>1.3461538461538459E-3</v>
      </c>
      <c r="AF52" s="250"/>
      <c r="AG52" s="248"/>
      <c r="AH52" s="248"/>
      <c r="AI52" s="248"/>
      <c r="AJ52" s="248"/>
      <c r="AK52" s="248"/>
    </row>
    <row r="53" spans="1:37" ht="22.5" customHeight="1" x14ac:dyDescent="0.2">
      <c r="A53" s="248"/>
      <c r="B53" s="427"/>
      <c r="C53" s="419">
        <f t="shared" si="45"/>
        <v>12</v>
      </c>
      <c r="D53" s="428">
        <f>E$19*SUM(D$19:D29)/C$35</f>
        <v>0.85</v>
      </c>
      <c r="E53" s="428">
        <f t="shared" si="30"/>
        <v>0.15000000000000002</v>
      </c>
      <c r="F53" s="424">
        <f t="shared" si="31"/>
        <v>1.8000000000000002E-2</v>
      </c>
      <c r="G53" s="424">
        <f t="shared" si="32"/>
        <v>1.5000000000000002E-3</v>
      </c>
      <c r="H53" s="250"/>
      <c r="I53" s="419">
        <f t="shared" si="46"/>
        <v>12</v>
      </c>
      <c r="J53" s="428">
        <f>K$19*SUM(J$19:J29)/I$35</f>
        <v>0.86</v>
      </c>
      <c r="K53" s="428">
        <f t="shared" si="33"/>
        <v>0.14000000000000001</v>
      </c>
      <c r="L53" s="424">
        <f t="shared" si="34"/>
        <v>1.6800000000000002E-2</v>
      </c>
      <c r="M53" s="424">
        <f t="shared" si="35"/>
        <v>1.4000000000000002E-3</v>
      </c>
      <c r="N53" s="250"/>
      <c r="O53" s="419">
        <f t="shared" si="47"/>
        <v>12</v>
      </c>
      <c r="P53" s="428">
        <f>Q$19*SUM(P$19:P29)/O$35</f>
        <v>0.87</v>
      </c>
      <c r="Q53" s="428">
        <f t="shared" si="36"/>
        <v>0.13</v>
      </c>
      <c r="R53" s="424">
        <f t="shared" si="37"/>
        <v>1.5599999999999999E-2</v>
      </c>
      <c r="S53" s="424">
        <f t="shared" si="38"/>
        <v>1.2999999999999999E-3</v>
      </c>
      <c r="T53" s="248"/>
      <c r="U53" s="419">
        <f t="shared" si="48"/>
        <v>12</v>
      </c>
      <c r="V53" s="428">
        <f>W$19*SUM(V$19:V29)/U$35</f>
        <v>0.88846153846153841</v>
      </c>
      <c r="W53" s="428">
        <f t="shared" si="39"/>
        <v>0.11153846153846159</v>
      </c>
      <c r="X53" s="424">
        <f t="shared" si="40"/>
        <v>1.3384615384615391E-2</v>
      </c>
      <c r="Y53" s="424">
        <f t="shared" si="41"/>
        <v>1.115384615384616E-3</v>
      </c>
      <c r="Z53" s="250"/>
      <c r="AA53" s="419">
        <f t="shared" si="49"/>
        <v>12</v>
      </c>
      <c r="AB53" s="428">
        <f>AC$19*SUM(AB$19:AB29)/AA$35</f>
        <v>0.88846153846153841</v>
      </c>
      <c r="AC53" s="428">
        <f t="shared" si="42"/>
        <v>0.11153846153846159</v>
      </c>
      <c r="AD53" s="424">
        <f t="shared" si="43"/>
        <v>1.3384615384615391E-2</v>
      </c>
      <c r="AE53" s="424">
        <f t="shared" si="44"/>
        <v>1.115384615384616E-3</v>
      </c>
      <c r="AF53" s="250"/>
      <c r="AG53" s="248"/>
      <c r="AH53" s="248"/>
      <c r="AI53" s="248"/>
      <c r="AJ53" s="248"/>
      <c r="AK53" s="248"/>
    </row>
    <row r="54" spans="1:37" ht="22.5" customHeight="1" x14ac:dyDescent="0.2">
      <c r="A54" s="248"/>
      <c r="B54" s="427"/>
      <c r="C54" s="419">
        <f t="shared" si="45"/>
        <v>13</v>
      </c>
      <c r="D54" s="428">
        <f>E$19*SUM(D$19:D30)/C$35</f>
        <v>0.85</v>
      </c>
      <c r="E54" s="428">
        <f t="shared" si="30"/>
        <v>0.15000000000000002</v>
      </c>
      <c r="F54" s="424">
        <f t="shared" si="31"/>
        <v>1.8000000000000002E-2</v>
      </c>
      <c r="G54" s="424">
        <f t="shared" si="32"/>
        <v>1.5000000000000002E-3</v>
      </c>
      <c r="H54" s="250"/>
      <c r="I54" s="419">
        <f t="shared" si="46"/>
        <v>13</v>
      </c>
      <c r="J54" s="428">
        <f>K$19*SUM(J$19:J30)/I$35</f>
        <v>0.86</v>
      </c>
      <c r="K54" s="428">
        <f t="shared" si="33"/>
        <v>0.14000000000000001</v>
      </c>
      <c r="L54" s="424">
        <f t="shared" si="34"/>
        <v>1.6800000000000002E-2</v>
      </c>
      <c r="M54" s="424">
        <f t="shared" si="35"/>
        <v>1.4000000000000002E-3</v>
      </c>
      <c r="N54" s="250"/>
      <c r="O54" s="419">
        <f t="shared" si="47"/>
        <v>13</v>
      </c>
      <c r="P54" s="428">
        <f>Q$19*SUM(P$19:P30)/O$35</f>
        <v>0.87</v>
      </c>
      <c r="Q54" s="428">
        <f t="shared" si="36"/>
        <v>0.13</v>
      </c>
      <c r="R54" s="424">
        <f t="shared" si="37"/>
        <v>1.5599999999999999E-2</v>
      </c>
      <c r="S54" s="424">
        <f t="shared" si="38"/>
        <v>1.2999999999999999E-3</v>
      </c>
      <c r="T54" s="248"/>
      <c r="U54" s="419">
        <f t="shared" si="48"/>
        <v>13</v>
      </c>
      <c r="V54" s="428">
        <f>W$19*SUM(V$19:V30)/U$35</f>
        <v>0.9</v>
      </c>
      <c r="W54" s="428">
        <f t="shared" si="39"/>
        <v>9.9999999999999978E-2</v>
      </c>
      <c r="X54" s="424">
        <f t="shared" si="40"/>
        <v>1.1999999999999997E-2</v>
      </c>
      <c r="Y54" s="424">
        <f t="shared" si="41"/>
        <v>9.999999999999998E-4</v>
      </c>
      <c r="Z54" s="250"/>
      <c r="AA54" s="419">
        <f t="shared" si="49"/>
        <v>13</v>
      </c>
      <c r="AB54" s="428">
        <f>AC$19*SUM(AB$19:AB30)/AA$35</f>
        <v>0.9</v>
      </c>
      <c r="AC54" s="428">
        <f t="shared" si="42"/>
        <v>9.9999999999999978E-2</v>
      </c>
      <c r="AD54" s="424">
        <f t="shared" si="43"/>
        <v>1.1999999999999997E-2</v>
      </c>
      <c r="AE54" s="424">
        <f t="shared" si="44"/>
        <v>9.999999999999998E-4</v>
      </c>
      <c r="AF54" s="250"/>
      <c r="AG54" s="248"/>
      <c r="AH54" s="248"/>
      <c r="AI54" s="248"/>
      <c r="AJ54" s="248"/>
      <c r="AK54" s="248"/>
    </row>
    <row r="55" spans="1:37" ht="22.5" customHeight="1" x14ac:dyDescent="0.2">
      <c r="A55" s="248"/>
      <c r="B55" s="427"/>
      <c r="C55" s="419">
        <f t="shared" si="45"/>
        <v>14</v>
      </c>
      <c r="D55" s="428">
        <f>E$19*SUM(D$19:D31)/C$35</f>
        <v>0.85</v>
      </c>
      <c r="E55" s="428">
        <f t="shared" si="30"/>
        <v>0.15000000000000002</v>
      </c>
      <c r="F55" s="424">
        <f t="shared" si="31"/>
        <v>1.8000000000000002E-2</v>
      </c>
      <c r="G55" s="424">
        <f t="shared" si="32"/>
        <v>1.5000000000000002E-3</v>
      </c>
      <c r="H55" s="250"/>
      <c r="I55" s="419">
        <f t="shared" si="46"/>
        <v>14</v>
      </c>
      <c r="J55" s="428">
        <f>K$19*SUM(J$19:J31)/I$35</f>
        <v>0.86</v>
      </c>
      <c r="K55" s="428">
        <f t="shared" si="33"/>
        <v>0.14000000000000001</v>
      </c>
      <c r="L55" s="424">
        <f t="shared" si="34"/>
        <v>1.6800000000000002E-2</v>
      </c>
      <c r="M55" s="424">
        <f t="shared" si="35"/>
        <v>1.4000000000000002E-3</v>
      </c>
      <c r="N55" s="250"/>
      <c r="O55" s="419">
        <f t="shared" si="47"/>
        <v>14</v>
      </c>
      <c r="P55" s="428">
        <f>Q$19*SUM(P$19:P31)/O$35</f>
        <v>0.87</v>
      </c>
      <c r="Q55" s="428">
        <f t="shared" si="36"/>
        <v>0.13</v>
      </c>
      <c r="R55" s="424">
        <f t="shared" si="37"/>
        <v>1.5599999999999999E-2</v>
      </c>
      <c r="S55" s="424">
        <f t="shared" si="38"/>
        <v>1.2999999999999999E-3</v>
      </c>
      <c r="T55" s="248"/>
      <c r="U55" s="419">
        <f t="shared" si="48"/>
        <v>14</v>
      </c>
      <c r="V55" s="428">
        <f>W$19*SUM(V$19:V31)/U$35</f>
        <v>0.9</v>
      </c>
      <c r="W55" s="428">
        <f t="shared" si="39"/>
        <v>9.9999999999999978E-2</v>
      </c>
      <c r="X55" s="424">
        <f t="shared" si="40"/>
        <v>1.1999999999999997E-2</v>
      </c>
      <c r="Y55" s="424">
        <f t="shared" si="41"/>
        <v>9.999999999999998E-4</v>
      </c>
      <c r="Z55" s="250"/>
      <c r="AA55" s="419">
        <f t="shared" si="49"/>
        <v>14</v>
      </c>
      <c r="AB55" s="428">
        <f>AC$19*SUM(AB$19:AB31)/AA$35</f>
        <v>0.9</v>
      </c>
      <c r="AC55" s="428">
        <f t="shared" si="42"/>
        <v>9.9999999999999978E-2</v>
      </c>
      <c r="AD55" s="424">
        <f t="shared" si="43"/>
        <v>1.1999999999999997E-2</v>
      </c>
      <c r="AE55" s="424">
        <f t="shared" si="44"/>
        <v>9.999999999999998E-4</v>
      </c>
      <c r="AF55" s="250"/>
      <c r="AG55" s="248"/>
      <c r="AH55" s="248"/>
      <c r="AI55" s="248"/>
      <c r="AJ55" s="248"/>
      <c r="AK55" s="248"/>
    </row>
    <row r="56" spans="1:37" ht="22.5" customHeight="1" x14ac:dyDescent="0.2">
      <c r="A56" s="248"/>
      <c r="B56" s="427"/>
      <c r="C56" s="419">
        <f t="shared" si="45"/>
        <v>15</v>
      </c>
      <c r="D56" s="428">
        <f>E$19*SUM(D$19:D32)/C$35</f>
        <v>0.85</v>
      </c>
      <c r="E56" s="428">
        <f t="shared" si="30"/>
        <v>0.15000000000000002</v>
      </c>
      <c r="F56" s="424">
        <f t="shared" si="31"/>
        <v>1.8000000000000002E-2</v>
      </c>
      <c r="G56" s="424">
        <f t="shared" si="32"/>
        <v>1.5000000000000002E-3</v>
      </c>
      <c r="H56" s="250"/>
      <c r="I56" s="419">
        <f t="shared" si="46"/>
        <v>15</v>
      </c>
      <c r="J56" s="428">
        <f>K$19*SUM(J$19:J32)/I$35</f>
        <v>0.86</v>
      </c>
      <c r="K56" s="428">
        <f t="shared" si="33"/>
        <v>0.14000000000000001</v>
      </c>
      <c r="L56" s="424">
        <f t="shared" si="34"/>
        <v>1.6800000000000002E-2</v>
      </c>
      <c r="M56" s="424">
        <f t="shared" si="35"/>
        <v>1.4000000000000002E-3</v>
      </c>
      <c r="N56" s="250"/>
      <c r="O56" s="419">
        <f t="shared" si="47"/>
        <v>15</v>
      </c>
      <c r="P56" s="428">
        <f>Q$19*SUM(P$19:P32)/O$35</f>
        <v>0.87</v>
      </c>
      <c r="Q56" s="428">
        <f t="shared" si="36"/>
        <v>0.13</v>
      </c>
      <c r="R56" s="424">
        <f t="shared" si="37"/>
        <v>1.5599999999999999E-2</v>
      </c>
      <c r="S56" s="424">
        <f t="shared" si="38"/>
        <v>1.2999999999999999E-3</v>
      </c>
      <c r="T56" s="248"/>
      <c r="U56" s="419">
        <f t="shared" si="48"/>
        <v>15</v>
      </c>
      <c r="V56" s="428">
        <f>W$19*SUM(V$19:V32)/U$35</f>
        <v>0.9</v>
      </c>
      <c r="W56" s="428">
        <f t="shared" si="39"/>
        <v>9.9999999999999978E-2</v>
      </c>
      <c r="X56" s="424">
        <f t="shared" si="40"/>
        <v>1.1999999999999997E-2</v>
      </c>
      <c r="Y56" s="424">
        <f t="shared" si="41"/>
        <v>9.999999999999998E-4</v>
      </c>
      <c r="Z56" s="250"/>
      <c r="AA56" s="419">
        <f t="shared" si="49"/>
        <v>15</v>
      </c>
      <c r="AB56" s="428">
        <f>AC$19*SUM(AB$19:AB32)/AA$35</f>
        <v>0.9</v>
      </c>
      <c r="AC56" s="428">
        <f t="shared" si="42"/>
        <v>9.9999999999999978E-2</v>
      </c>
      <c r="AD56" s="424">
        <f t="shared" si="43"/>
        <v>1.1999999999999997E-2</v>
      </c>
      <c r="AE56" s="424">
        <f t="shared" si="44"/>
        <v>9.999999999999998E-4</v>
      </c>
      <c r="AF56" s="250"/>
      <c r="AG56" s="248"/>
      <c r="AH56" s="248"/>
      <c r="AI56" s="248"/>
      <c r="AJ56" s="248"/>
      <c r="AK56" s="248"/>
    </row>
    <row r="57" spans="1:37" ht="22.5" customHeight="1" x14ac:dyDescent="0.2">
      <c r="A57" s="248"/>
      <c r="B57" s="427"/>
      <c r="C57" s="419" t="s">
        <v>424</v>
      </c>
      <c r="D57" s="428">
        <f>E$19*SUM(D$19:D33)/C$35</f>
        <v>0.85</v>
      </c>
      <c r="E57" s="428">
        <f t="shared" si="30"/>
        <v>0.15000000000000002</v>
      </c>
      <c r="F57" s="424">
        <f t="shared" si="31"/>
        <v>1.8000000000000002E-2</v>
      </c>
      <c r="G57" s="424">
        <f t="shared" si="32"/>
        <v>1.5000000000000002E-3</v>
      </c>
      <c r="H57" s="250"/>
      <c r="I57" s="419" t="s">
        <v>424</v>
      </c>
      <c r="J57" s="428">
        <f>K$19*SUM(J$19:J33)/I$35</f>
        <v>0.86</v>
      </c>
      <c r="K57" s="428">
        <f t="shared" si="33"/>
        <v>0.14000000000000001</v>
      </c>
      <c r="L57" s="424">
        <f t="shared" si="34"/>
        <v>1.6800000000000002E-2</v>
      </c>
      <c r="M57" s="424">
        <f t="shared" si="35"/>
        <v>1.4000000000000002E-3</v>
      </c>
      <c r="N57" s="250"/>
      <c r="O57" s="419" t="s">
        <v>424</v>
      </c>
      <c r="P57" s="428">
        <f>Q$19*SUM(P$19:P33)/O$35</f>
        <v>0.87</v>
      </c>
      <c r="Q57" s="428">
        <f t="shared" si="36"/>
        <v>0.13</v>
      </c>
      <c r="R57" s="424">
        <f t="shared" si="37"/>
        <v>1.5599999999999999E-2</v>
      </c>
      <c r="S57" s="424">
        <f t="shared" si="38"/>
        <v>1.2999999999999999E-3</v>
      </c>
      <c r="T57" s="248"/>
      <c r="U57" s="419" t="s">
        <v>424</v>
      </c>
      <c r="V57" s="428">
        <f>W$19*SUM(V$19:V33)/U$35</f>
        <v>0.9</v>
      </c>
      <c r="W57" s="428">
        <f t="shared" si="39"/>
        <v>9.9999999999999978E-2</v>
      </c>
      <c r="X57" s="424">
        <f t="shared" si="40"/>
        <v>1.1999999999999997E-2</v>
      </c>
      <c r="Y57" s="424">
        <f t="shared" si="41"/>
        <v>9.999999999999998E-4</v>
      </c>
      <c r="Z57" s="250"/>
      <c r="AA57" s="419" t="s">
        <v>424</v>
      </c>
      <c r="AB57" s="428">
        <f>AC$19*SUM(AB$19:AB33)/AA$35</f>
        <v>0.9</v>
      </c>
      <c r="AC57" s="428">
        <f t="shared" si="42"/>
        <v>9.9999999999999978E-2</v>
      </c>
      <c r="AD57" s="424">
        <f t="shared" si="43"/>
        <v>1.1999999999999997E-2</v>
      </c>
      <c r="AE57" s="424">
        <f t="shared" si="44"/>
        <v>9.999999999999998E-4</v>
      </c>
      <c r="AF57" s="250"/>
      <c r="AG57" s="248"/>
      <c r="AH57" s="248"/>
      <c r="AI57" s="248"/>
      <c r="AJ57" s="248"/>
      <c r="AK57" s="248"/>
    </row>
    <row r="58" spans="1:37" ht="22.5" customHeight="1" x14ac:dyDescent="0.2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</row>
    <row r="59" spans="1:37" ht="22.5" customHeight="1" x14ac:dyDescent="0.2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</row>
    <row r="60" spans="1:37" ht="22.5" customHeight="1" x14ac:dyDescent="0.2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</row>
    <row r="61" spans="1:37" ht="22.5" customHeight="1" x14ac:dyDescent="0.2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</row>
  </sheetData>
  <mergeCells count="48">
    <mergeCell ref="K9:M9"/>
    <mergeCell ref="Q6:Q7"/>
    <mergeCell ref="R6:R7"/>
    <mergeCell ref="U17:W18"/>
    <mergeCell ref="X17:Y17"/>
    <mergeCell ref="K6:M7"/>
    <mergeCell ref="N6:N7"/>
    <mergeCell ref="O6:O7"/>
    <mergeCell ref="P6:P7"/>
    <mergeCell ref="K8:M8"/>
    <mergeCell ref="R17:S17"/>
    <mergeCell ref="N13:R13"/>
    <mergeCell ref="C17:E18"/>
    <mergeCell ref="F17:G17"/>
    <mergeCell ref="I17:K18"/>
    <mergeCell ref="L17:M17"/>
    <mergeCell ref="O17:Q18"/>
    <mergeCell ref="AI14:AJ16"/>
    <mergeCell ref="AK14:AK16"/>
    <mergeCell ref="AL14:AL16"/>
    <mergeCell ref="AM14:AM16"/>
    <mergeCell ref="AI33:AJ33"/>
    <mergeCell ref="AI17:AJ17"/>
    <mergeCell ref="AI18:AJ18"/>
    <mergeCell ref="AK29:AK31"/>
    <mergeCell ref="AI32:AJ32"/>
    <mergeCell ref="AA17:AC18"/>
    <mergeCell ref="AD17:AE17"/>
    <mergeCell ref="AI19:AJ19"/>
    <mergeCell ref="AI20:AI24"/>
    <mergeCell ref="AI29:AJ31"/>
    <mergeCell ref="AI34:AJ34"/>
    <mergeCell ref="C35:G35"/>
    <mergeCell ref="I35:L35"/>
    <mergeCell ref="O35:R35"/>
    <mergeCell ref="AI35:AI39"/>
    <mergeCell ref="U35:Y35"/>
    <mergeCell ref="AA35:AD35"/>
    <mergeCell ref="C40:E41"/>
    <mergeCell ref="F40:G40"/>
    <mergeCell ref="I40:K41"/>
    <mergeCell ref="L40:M40"/>
    <mergeCell ref="O40:Q41"/>
    <mergeCell ref="R40:S40"/>
    <mergeCell ref="U40:W41"/>
    <mergeCell ref="X40:Y40"/>
    <mergeCell ref="AA40:AC41"/>
    <mergeCell ref="AD40:AE4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CAPA</vt:lpstr>
      <vt:lpstr>Resumo</vt:lpstr>
      <vt:lpstr>Insumos</vt:lpstr>
      <vt:lpstr>Coeficientes</vt:lpstr>
      <vt:lpstr>Planilha</vt:lpstr>
      <vt:lpstr>Depre e Rem Gen</vt:lpstr>
      <vt:lpstr>CAPA!Area_de_impressao</vt:lpstr>
      <vt:lpstr>Coeficientes!Area_de_impressao</vt:lpstr>
      <vt:lpstr>Insumos!Area_de_impressao</vt:lpstr>
      <vt:lpstr>Planilha!Area_de_impressao</vt:lpstr>
      <vt:lpstr>Resumo!Area_de_impressao</vt:lpstr>
    </vt:vector>
  </TitlesOfParts>
  <Company>PMF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 MUN FLORIANOPOLIS</dc:creator>
  <cp:lastModifiedBy>Ragi Baruch Legnaghi Goncalves</cp:lastModifiedBy>
  <cp:lastPrinted>2013-06-25T16:27:45Z</cp:lastPrinted>
  <dcterms:created xsi:type="dcterms:W3CDTF">2002-04-04T16:52:37Z</dcterms:created>
  <dcterms:modified xsi:type="dcterms:W3CDTF">2024-06-20T17:12:51Z</dcterms:modified>
  <cp:contentStatus/>
</cp:coreProperties>
</file>